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.jehlicka\Desktop\"/>
    </mc:Choice>
  </mc:AlternateContent>
  <xr:revisionPtr revIDLastSave="0" documentId="13_ncr:1_{5AF02AA6-ACC6-4734-8D41-3C188FE253DF}" xr6:coauthVersionLast="47" xr6:coauthVersionMax="47" xr10:uidLastSave="{00000000-0000-0000-0000-000000000000}"/>
  <bookViews>
    <workbookView xWindow="-120" yWindow="-120" windowWidth="38640" windowHeight="21120" activeTab="2" xr2:uid="{00000000-000D-0000-FFFF-FFFF00000000}"/>
  </bookViews>
  <sheets>
    <sheet name="Stavba" sheetId="8" r:id="rId1"/>
    <sheet name="00" sheetId="9" r:id="rId2"/>
    <sheet name="PS 01" sheetId="16" r:id="rId3"/>
    <sheet name="SO 01" sheetId="15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">'[1]B_ STROJNÍ'!#REF!</definedName>
    <definedName name="_3_">'[2]B. STROJNÍ'!#REF!</definedName>
    <definedName name="_xlnm._FilterDatabase" localSheetId="2" hidden="1">'PS 01'!$A$5:$I$258</definedName>
    <definedName name="aa">#REF!</definedName>
    <definedName name="aaa">#REF!</definedName>
    <definedName name="bbb">#REF!</definedName>
    <definedName name="bbbb">#REF!</definedName>
    <definedName name="bgb">#REF!</definedName>
    <definedName name="CelkemObjekty" localSheetId="0">Stavba!#REF!</definedName>
    <definedName name="cisloobjektu">#REF!</definedName>
    <definedName name="CisloStavby" localSheetId="0">Stavba!$D$5</definedName>
    <definedName name="cislostavby">#REF!</definedName>
    <definedName name="cvcv">#REF!</definedName>
    <definedName name="cvvxc">#REF!</definedName>
    <definedName name="d" localSheetId="2">#REF!</definedName>
    <definedName name="d">#REF!</definedName>
    <definedName name="dadresa" localSheetId="0">Stavba!#REF!</definedName>
    <definedName name="Datum">#REF!</definedName>
    <definedName name="DIČ" localSheetId="0">Stavba!#REF!</definedName>
    <definedName name="Dil">#REF!</definedName>
    <definedName name="dmisto" localSheetId="0">Stavba!#REF!</definedName>
    <definedName name="Dodavka">#REF!</definedName>
    <definedName name="Dodavka0">#REF!</definedName>
    <definedName name="dpsc" localSheetId="0">Stavba!#REF!</definedName>
    <definedName name="ee">'[3]B. STROJNÍ'!#REF!</definedName>
    <definedName name="eewewew">#REF!</definedName>
    <definedName name="ewffew">#REF!</definedName>
    <definedName name="Excel_BuiltIn__FilterDatabase_2">'[4]STAVEBNÍ OBJEKTY'!#REF!</definedName>
    <definedName name="Excel_BuiltIn__FilterDatabase_4">[4]ELEKTRO!#REF!</definedName>
    <definedName name="Excel_BuiltIn__FilterDatabase_5">[4]ASŘTP!#REF!</definedName>
    <definedName name="Excel_BuiltIn__FilterDatabase_6">[4]OSTATNÍ!#REF!</definedName>
    <definedName name="Excel_BuiltIn_Print_Area_10">"$#REF!.$A$1:$O$230"</definedName>
    <definedName name="Excel_BuiltIn_Print_Area_11">"$#REF!.$A$1:$O$11"</definedName>
    <definedName name="Excel_BuiltIn_Print_Area_12">"$#REF!.$A$1:$O$19"</definedName>
    <definedName name="Excel_BuiltIn_Print_Area_13">"$#REF!.$A$1:$O$218"</definedName>
    <definedName name="Excel_BuiltIn_Print_Area_2_1" localSheetId="1">#REF!</definedName>
    <definedName name="Excel_BuiltIn_Print_Area_2_1" localSheetId="2">#REF!</definedName>
    <definedName name="Excel_BuiltIn_Print_Area_2_1" localSheetId="0">#REF!</definedName>
    <definedName name="Excel_BuiltIn_Print_Area_2_1">#REF!</definedName>
    <definedName name="Excel_BuiltIn_Print_Area_2_1_1_2" localSheetId="1">#REF!</definedName>
    <definedName name="Excel_BuiltIn_Print_Area_2_1_1_2" localSheetId="2">#REF!</definedName>
    <definedName name="Excel_BuiltIn_Print_Area_2_1_1_2" localSheetId="0">#REF!</definedName>
    <definedName name="Excel_BuiltIn_Print_Area_2_1_1_2">#REF!</definedName>
    <definedName name="Excel_BuiltIn_Print_Area_2_1_1_3" localSheetId="1">#REF!</definedName>
    <definedName name="Excel_BuiltIn_Print_Area_2_1_1_3" localSheetId="2">#REF!</definedName>
    <definedName name="Excel_BuiltIn_Print_Area_2_1_1_3" localSheetId="0">#REF!</definedName>
    <definedName name="Excel_BuiltIn_Print_Area_2_1_1_3">#REF!</definedName>
    <definedName name="Excel_BuiltIn_Print_Area_2_1_2" localSheetId="1">#REF!</definedName>
    <definedName name="Excel_BuiltIn_Print_Area_2_1_2" localSheetId="2">#REF!</definedName>
    <definedName name="Excel_BuiltIn_Print_Area_2_1_2" localSheetId="0">#REF!</definedName>
    <definedName name="Excel_BuiltIn_Print_Area_2_1_2">#REF!</definedName>
    <definedName name="Excel_BuiltIn_Print_Area_2_1_3" localSheetId="1">#REF!</definedName>
    <definedName name="Excel_BuiltIn_Print_Area_2_1_3" localSheetId="2">#REF!</definedName>
    <definedName name="Excel_BuiltIn_Print_Area_2_1_3" localSheetId="0">#REF!</definedName>
    <definedName name="Excel_BuiltIn_Print_Area_2_1_3">#REF!</definedName>
    <definedName name="Excel_BuiltIn_Print_Area_3_1">"$#REF!.$A$1:$O$200"</definedName>
    <definedName name="Excel_BuiltIn_Print_Area_4_1">"$#REF!.$A$1:$O$260"</definedName>
    <definedName name="Excel_BuiltIn_Print_Area_5">"$#REF!.$A$1:$O$8"</definedName>
    <definedName name="Excel_BuiltIn_Print_Area_6">"$#REF!.$A$1:$O$187"</definedName>
    <definedName name="Excel_BuiltIn_Print_Area_7">"$#REF!.$A$1:$O$187"</definedName>
    <definedName name="Excel_BuiltIn_Print_Area_8">"$#REF!.$A$1:$O$226"</definedName>
    <definedName name="Excel_BuiltIn_Print_Area_9">"$#REF!.$A$1:$O$20"</definedName>
    <definedName name="ff">#REF!</definedName>
    <definedName name="HSV">#REF!</definedName>
    <definedName name="HSV0">#REF!</definedName>
    <definedName name="HZS">#REF!</definedName>
    <definedName name="HZS0">#REF!</definedName>
    <definedName name="IČO" localSheetId="0">Stavba!#REF!</definedName>
    <definedName name="JKSO">#REF!</definedName>
    <definedName name="jmjm">#REF!</definedName>
    <definedName name="l">#REF!</definedName>
    <definedName name="ll">#REF!</definedName>
    <definedName name="m">#REF!</definedName>
    <definedName name="MJ">#REF!</definedName>
    <definedName name="Mont">#REF!</definedName>
    <definedName name="Montaz0">#REF!</definedName>
    <definedName name="NazevDilu">#REF!</definedName>
    <definedName name="NazevObjektu" localSheetId="0">Stavba!#REF!</definedName>
    <definedName name="nazevobjektu">#REF!</definedName>
    <definedName name="NazevStavby" localSheetId="0">Stavba!$E$5</definedName>
    <definedName name="nazevstavby">#REF!</definedName>
    <definedName name="_xlnm.Print_Titles" localSheetId="1">'00'!$1:$5</definedName>
    <definedName name="_xlnm.Print_Titles" localSheetId="2">'PS 01'!$1:$4</definedName>
    <definedName name="_xlnm.Print_Titles" localSheetId="3">'SO 01'!$1:$5</definedName>
    <definedName name="o">#REF!</definedName>
    <definedName name="Objednatel" localSheetId="0">Stavba!#REF!</definedName>
    <definedName name="Objednatel">#REF!</definedName>
    <definedName name="Objekt" localSheetId="0">Stavba!#REF!</definedName>
    <definedName name="_xlnm.Print_Area" localSheetId="1">'00'!$A$1:$K$24</definedName>
    <definedName name="_xlnm.Print_Area" localSheetId="2">'PS 01'!$A$1:$I$209</definedName>
    <definedName name="_xlnm.Print_Area" localSheetId="3">'SO 01'!$A$1:$G$144</definedName>
    <definedName name="_xlnm.Print_Area" localSheetId="0">Stavba!$B$1:$J$26</definedName>
    <definedName name="odic" localSheetId="0">Stavba!#REF!</definedName>
    <definedName name="oico" localSheetId="0">Stavba!#REF!</definedName>
    <definedName name="omisto" localSheetId="0">Stavba!#REF!</definedName>
    <definedName name="onazev" localSheetId="0">Stavba!#REF!</definedName>
    <definedName name="opsc" localSheetId="0">Stavba!#REF!</definedName>
    <definedName name="p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qq">#REF!</definedName>
    <definedName name="rr">#REF!</definedName>
    <definedName name="s" localSheetId="2">#REF!</definedName>
    <definedName name="s">#REF!</definedName>
    <definedName name="SazbaDPH1" localSheetId="0">Stavba!$D$9</definedName>
    <definedName name="SazbaDPH1">#REF!</definedName>
    <definedName name="SazbaDPH2" localSheetId="0">Stavba!$D$11</definedName>
    <definedName name="SazbaDPH2">#REF!</definedName>
    <definedName name="SazbaDPH3">[5]Stavba!$D$9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lver_lin" localSheetId="1" hidden="1">0</definedName>
    <definedName name="solver_lin" localSheetId="3" hidden="1">0</definedName>
    <definedName name="solver_num" localSheetId="1" hidden="1">0</definedName>
    <definedName name="solver_num" localSheetId="3" hidden="1">0</definedName>
    <definedName name="solver_opt" localSheetId="1" hidden="1">'00'!#REF!</definedName>
    <definedName name="solver_opt" localSheetId="3" hidden="1">'SO 01'!#REF!</definedName>
    <definedName name="solver_typ" localSheetId="1" hidden="1">1</definedName>
    <definedName name="solver_typ" localSheetId="3" hidden="1">1</definedName>
    <definedName name="solver_val" localSheetId="1" hidden="1">0</definedName>
    <definedName name="solver_val" localSheetId="3" hidden="1">0</definedName>
    <definedName name="SoucetDilu" localSheetId="0">Stavba!#REF!</definedName>
    <definedName name="SOUČET">'[3]B. STROJNÍ'!#REF!</definedName>
    <definedName name="ss">#REF!</definedName>
    <definedName name="StavbaCelkem" localSheetId="0">Stavba!#REF!</definedName>
    <definedName name="tt">#REF!</definedName>
    <definedName name="Typ">#REF!</definedName>
    <definedName name="u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weffew">#REF!</definedName>
    <definedName name="x">#REF!</definedName>
    <definedName name="yy">#REF!</definedName>
    <definedName name="Zakazka">#REF!</definedName>
    <definedName name="Zaklad22">#REF!</definedName>
    <definedName name="Zaklad5">#REF!</definedName>
    <definedName name="Zhotovitel" localSheetId="0">Stavba!#REF!</definedName>
    <definedName name="Zhotovitel">#REF!</definedName>
    <definedName name="zz">#REF!</definedName>
    <definedName name="zz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9" i="15" l="1"/>
  <c r="E140" i="15"/>
  <c r="E137" i="15"/>
  <c r="E139" i="15"/>
  <c r="E138" i="15"/>
  <c r="G140" i="15" l="1"/>
  <c r="G139" i="15"/>
  <c r="G138" i="15"/>
  <c r="G137" i="15"/>
  <c r="G136" i="15"/>
  <c r="G135" i="15"/>
  <c r="G142" i="15" l="1"/>
  <c r="I84" i="16"/>
  <c r="I83" i="16"/>
  <c r="I82" i="16"/>
  <c r="I81" i="16"/>
  <c r="I80" i="16"/>
  <c r="I22" i="16" l="1"/>
  <c r="I21" i="16"/>
  <c r="I20" i="16"/>
  <c r="I19" i="16"/>
  <c r="I18" i="16"/>
  <c r="I206" i="16"/>
  <c r="I205" i="16"/>
  <c r="I168" i="16"/>
  <c r="I145" i="16"/>
  <c r="I129" i="16"/>
  <c r="I122" i="16"/>
  <c r="I166" i="16" l="1"/>
  <c r="I134" i="16"/>
  <c r="I127" i="16"/>
  <c r="I159" i="16"/>
  <c r="I120" i="16"/>
  <c r="I132" i="16"/>
  <c r="I155" i="16"/>
  <c r="I139" i="16"/>
  <c r="I148" i="16"/>
  <c r="I150" i="16"/>
  <c r="I125" i="16"/>
  <c r="I124" i="16"/>
  <c r="I156" i="16"/>
  <c r="I142" i="16"/>
  <c r="I121" i="16"/>
  <c r="I128" i="16"/>
  <c r="I151" i="16"/>
  <c r="I161" i="16"/>
  <c r="I154" i="16"/>
  <c r="I140" i="16" l="1"/>
  <c r="I143" i="16"/>
  <c r="I171" i="16"/>
  <c r="I147" i="16"/>
  <c r="I118" i="16"/>
  <c r="I138" i="16"/>
  <c r="I152" i="16"/>
  <c r="I123" i="16"/>
  <c r="I158" i="16"/>
  <c r="I133" i="16"/>
  <c r="I136" i="16"/>
  <c r="I149" i="16"/>
  <c r="I141" i="16"/>
  <c r="I165" i="16"/>
  <c r="I160" i="16"/>
  <c r="I157" i="16"/>
  <c r="I164" i="16"/>
  <c r="I167" i="16"/>
  <c r="I153" i="16"/>
  <c r="I126" i="16"/>
  <c r="I170" i="16"/>
  <c r="I119" i="16"/>
  <c r="I137" i="16"/>
  <c r="I146" i="16"/>
  <c r="I130" i="16"/>
  <c r="I162" i="16"/>
  <c r="I163" i="16"/>
  <c r="I169" i="16"/>
  <c r="I131" i="16"/>
  <c r="I144" i="16"/>
  <c r="I135" i="16" l="1"/>
  <c r="I172" i="16"/>
  <c r="I30" i="16" l="1"/>
  <c r="I58" i="16"/>
  <c r="I52" i="16"/>
  <c r="I55" i="16"/>
  <c r="I56" i="16"/>
  <c r="I57" i="16"/>
  <c r="I45" i="16"/>
  <c r="I44" i="16"/>
  <c r="G129" i="15"/>
  <c r="I54" i="16" l="1"/>
  <c r="I53" i="16"/>
  <c r="I60" i="16"/>
  <c r="I59" i="16"/>
  <c r="I51" i="16"/>
  <c r="I61" i="16"/>
  <c r="A9" i="16"/>
  <c r="A10" i="16" s="1"/>
  <c r="A11" i="16" s="1"/>
  <c r="A12" i="16" s="1"/>
  <c r="BE132" i="15"/>
  <c r="BD132" i="15"/>
  <c r="BC132" i="15"/>
  <c r="BA132" i="15"/>
  <c r="K132" i="15"/>
  <c r="I132" i="15"/>
  <c r="G132" i="15"/>
  <c r="BB132" i="15" s="1"/>
  <c r="BE126" i="15"/>
  <c r="BD126" i="15"/>
  <c r="BC126" i="15"/>
  <c r="BA126" i="15"/>
  <c r="K126" i="15"/>
  <c r="I126" i="15"/>
  <c r="G126" i="15"/>
  <c r="BB126" i="15" s="1"/>
  <c r="BE122" i="15"/>
  <c r="BD122" i="15"/>
  <c r="BC122" i="15"/>
  <c r="BA122" i="15"/>
  <c r="K122" i="15"/>
  <c r="I122" i="15"/>
  <c r="G122" i="15"/>
  <c r="BB122" i="15" s="1"/>
  <c r="BE119" i="15"/>
  <c r="BD119" i="15"/>
  <c r="BC119" i="15"/>
  <c r="BA119" i="15"/>
  <c r="K119" i="15"/>
  <c r="I119" i="15"/>
  <c r="G119" i="15"/>
  <c r="BE116" i="15"/>
  <c r="BD116" i="15"/>
  <c r="BC116" i="15"/>
  <c r="BB116" i="15"/>
  <c r="K116" i="15"/>
  <c r="I116" i="15"/>
  <c r="G116" i="15"/>
  <c r="BA116" i="15" s="1"/>
  <c r="BE115" i="15"/>
  <c r="BD115" i="15"/>
  <c r="BC115" i="15"/>
  <c r="BB115" i="15"/>
  <c r="K115" i="15"/>
  <c r="I115" i="15"/>
  <c r="G115" i="15"/>
  <c r="BA115" i="15" s="1"/>
  <c r="BE113" i="15"/>
  <c r="BD113" i="15"/>
  <c r="BC113" i="15"/>
  <c r="BB113" i="15"/>
  <c r="K113" i="15"/>
  <c r="I113" i="15"/>
  <c r="G113" i="15"/>
  <c r="BA113" i="15" s="1"/>
  <c r="BE112" i="15"/>
  <c r="BD112" i="15"/>
  <c r="BC112" i="15"/>
  <c r="BB112" i="15"/>
  <c r="K112" i="15"/>
  <c r="I112" i="15"/>
  <c r="G112" i="15"/>
  <c r="BA112" i="15" s="1"/>
  <c r="BE111" i="15"/>
  <c r="BD111" i="15"/>
  <c r="BC111" i="15"/>
  <c r="BB111" i="15"/>
  <c r="K111" i="15"/>
  <c r="I111" i="15"/>
  <c r="G111" i="15"/>
  <c r="BA111" i="15" s="1"/>
  <c r="BE110" i="15"/>
  <c r="BD110" i="15"/>
  <c r="BC110" i="15"/>
  <c r="BB110" i="15"/>
  <c r="K110" i="15"/>
  <c r="I110" i="15"/>
  <c r="G110" i="15"/>
  <c r="BA110" i="15" s="1"/>
  <c r="BE108" i="15"/>
  <c r="BD108" i="15"/>
  <c r="BC108" i="15"/>
  <c r="BB108" i="15"/>
  <c r="K108" i="15"/>
  <c r="I108" i="15"/>
  <c r="G108" i="15"/>
  <c r="BE105" i="15"/>
  <c r="BE106" i="15" s="1"/>
  <c r="BD105" i="15"/>
  <c r="BD106" i="15" s="1"/>
  <c r="BC105" i="15"/>
  <c r="BC106" i="15" s="1"/>
  <c r="BB105" i="15"/>
  <c r="BB106" i="15" s="1"/>
  <c r="K105" i="15"/>
  <c r="K106" i="15" s="1"/>
  <c r="I105" i="15"/>
  <c r="I106" i="15" s="1"/>
  <c r="G105" i="15"/>
  <c r="G106" i="15" s="1"/>
  <c r="BE100" i="15"/>
  <c r="BE103" i="15" s="1"/>
  <c r="BD100" i="15"/>
  <c r="BD103" i="15" s="1"/>
  <c r="BC100" i="15"/>
  <c r="BC103" i="15" s="1"/>
  <c r="BB100" i="15"/>
  <c r="BB103" i="15" s="1"/>
  <c r="K100" i="15"/>
  <c r="K103" i="15" s="1"/>
  <c r="I100" i="15"/>
  <c r="I103" i="15" s="1"/>
  <c r="G100" i="15"/>
  <c r="G103" i="15" s="1"/>
  <c r="BE95" i="15"/>
  <c r="BD95" i="15"/>
  <c r="BC95" i="15"/>
  <c r="BB95" i="15"/>
  <c r="K95" i="15"/>
  <c r="I95" i="15"/>
  <c r="G95" i="15"/>
  <c r="BE91" i="15"/>
  <c r="BE93" i="15" s="1"/>
  <c r="BD91" i="15"/>
  <c r="BD93" i="15" s="1"/>
  <c r="BC91" i="15"/>
  <c r="BC93" i="15" s="1"/>
  <c r="BB91" i="15"/>
  <c r="BB93" i="15" s="1"/>
  <c r="K91" i="15"/>
  <c r="K93" i="15" s="1"/>
  <c r="I91" i="15"/>
  <c r="I93" i="15" s="1"/>
  <c r="G91" i="15"/>
  <c r="G93" i="15" s="1"/>
  <c r="BE85" i="15"/>
  <c r="BE89" i="15" s="1"/>
  <c r="BD85" i="15"/>
  <c r="BD89" i="15" s="1"/>
  <c r="BC85" i="15"/>
  <c r="BC89" i="15" s="1"/>
  <c r="BB85" i="15"/>
  <c r="BB89" i="15" s="1"/>
  <c r="K85" i="15"/>
  <c r="K89" i="15" s="1"/>
  <c r="I85" i="15"/>
  <c r="I89" i="15" s="1"/>
  <c r="G85" i="15"/>
  <c r="G89" i="15" s="1"/>
  <c r="BE81" i="15"/>
  <c r="BE83" i="15" s="1"/>
  <c r="BD81" i="15"/>
  <c r="BD83" i="15" s="1"/>
  <c r="BC81" i="15"/>
  <c r="BC83" i="15" s="1"/>
  <c r="BB81" i="15"/>
  <c r="BB83" i="15" s="1"/>
  <c r="K81" i="15"/>
  <c r="K83" i="15" s="1"/>
  <c r="I81" i="15"/>
  <c r="I83" i="15" s="1"/>
  <c r="G81" i="15"/>
  <c r="G83" i="15" s="1"/>
  <c r="BE76" i="15"/>
  <c r="BD76" i="15"/>
  <c r="BC76" i="15"/>
  <c r="BB76" i="15"/>
  <c r="K76" i="15"/>
  <c r="I76" i="15"/>
  <c r="G76" i="15"/>
  <c r="BA76" i="15" s="1"/>
  <c r="BE73" i="15"/>
  <c r="BD73" i="15"/>
  <c r="BC73" i="15"/>
  <c r="BB73" i="15"/>
  <c r="K73" i="15"/>
  <c r="I73" i="15"/>
  <c r="G73" i="15"/>
  <c r="BA73" i="15" s="1"/>
  <c r="BE71" i="15"/>
  <c r="BD71" i="15"/>
  <c r="BC71" i="15"/>
  <c r="BB71" i="15"/>
  <c r="K71" i="15"/>
  <c r="I71" i="15"/>
  <c r="G71" i="15"/>
  <c r="BA71" i="15" s="1"/>
  <c r="BE69" i="15"/>
  <c r="BD69" i="15"/>
  <c r="BC69" i="15"/>
  <c r="BB69" i="15"/>
  <c r="K69" i="15"/>
  <c r="I69" i="15"/>
  <c r="G69" i="15"/>
  <c r="BA69" i="15" s="1"/>
  <c r="BE67" i="15"/>
  <c r="BD67" i="15"/>
  <c r="BC67" i="15"/>
  <c r="BB67" i="15"/>
  <c r="K67" i="15"/>
  <c r="I67" i="15"/>
  <c r="G67" i="15"/>
  <c r="BA67" i="15" s="1"/>
  <c r="BE65" i="15"/>
  <c r="BD65" i="15"/>
  <c r="BC65" i="15"/>
  <c r="BB65" i="15"/>
  <c r="K65" i="15"/>
  <c r="I65" i="15"/>
  <c r="G65" i="15"/>
  <c r="BA65" i="15" s="1"/>
  <c r="BE63" i="15"/>
  <c r="BD63" i="15"/>
  <c r="BC63" i="15"/>
  <c r="BB63" i="15"/>
  <c r="K63" i="15"/>
  <c r="I63" i="15"/>
  <c r="G63" i="15"/>
  <c r="BA63" i="15" s="1"/>
  <c r="BE61" i="15"/>
  <c r="BD61" i="15"/>
  <c r="BC61" i="15"/>
  <c r="BB61" i="15"/>
  <c r="K61" i="15"/>
  <c r="I61" i="15"/>
  <c r="G61" i="15"/>
  <c r="BA61" i="15" s="1"/>
  <c r="BE58" i="15"/>
  <c r="BD58" i="15"/>
  <c r="BC58" i="15"/>
  <c r="BB58" i="15"/>
  <c r="K58" i="15"/>
  <c r="I58" i="15"/>
  <c r="G58" i="15"/>
  <c r="BA58" i="15" s="1"/>
  <c r="BE53" i="15"/>
  <c r="BD53" i="15"/>
  <c r="BC53" i="15"/>
  <c r="BB53" i="15"/>
  <c r="K53" i="15"/>
  <c r="I53" i="15"/>
  <c r="G53" i="15"/>
  <c r="BA53" i="15" s="1"/>
  <c r="BE51" i="15"/>
  <c r="BD51" i="15"/>
  <c r="BC51" i="15"/>
  <c r="BB51" i="15"/>
  <c r="K51" i="15"/>
  <c r="I51" i="15"/>
  <c r="G51" i="15"/>
  <c r="BA51" i="15" s="1"/>
  <c r="BE49" i="15"/>
  <c r="BD49" i="15"/>
  <c r="BC49" i="15"/>
  <c r="BB49" i="15"/>
  <c r="K49" i="15"/>
  <c r="I49" i="15"/>
  <c r="G49" i="15"/>
  <c r="BA49" i="15" s="1"/>
  <c r="BE47" i="15"/>
  <c r="BD47" i="15"/>
  <c r="BC47" i="15"/>
  <c r="BB47" i="15"/>
  <c r="K47" i="15"/>
  <c r="I47" i="15"/>
  <c r="G47" i="15"/>
  <c r="BA47" i="15" s="1"/>
  <c r="BE45" i="15"/>
  <c r="BD45" i="15"/>
  <c r="BC45" i="15"/>
  <c r="BB45" i="15"/>
  <c r="K45" i="15"/>
  <c r="I45" i="15"/>
  <c r="G45" i="15"/>
  <c r="BA45" i="15" s="1"/>
  <c r="BE42" i="15"/>
  <c r="BD42" i="15"/>
  <c r="BC42" i="15"/>
  <c r="BB42" i="15"/>
  <c r="K42" i="15"/>
  <c r="I42" i="15"/>
  <c r="G42" i="15"/>
  <c r="BA42" i="15" s="1"/>
  <c r="BE40" i="15"/>
  <c r="BD40" i="15"/>
  <c r="BC40" i="15"/>
  <c r="BB40" i="15"/>
  <c r="K40" i="15"/>
  <c r="I40" i="15"/>
  <c r="G40" i="15"/>
  <c r="BA40" i="15" s="1"/>
  <c r="BE36" i="15"/>
  <c r="BD36" i="15"/>
  <c r="BC36" i="15"/>
  <c r="BB36" i="15"/>
  <c r="K36" i="15"/>
  <c r="I36" i="15"/>
  <c r="G36" i="15"/>
  <c r="BA36" i="15" s="1"/>
  <c r="BE33" i="15"/>
  <c r="BD33" i="15"/>
  <c r="BC33" i="15"/>
  <c r="BB33" i="15"/>
  <c r="K33" i="15"/>
  <c r="I33" i="15"/>
  <c r="G33" i="15"/>
  <c r="BA33" i="15" s="1"/>
  <c r="BE29" i="15"/>
  <c r="BD29" i="15"/>
  <c r="BC29" i="15"/>
  <c r="BB29" i="15"/>
  <c r="K29" i="15"/>
  <c r="I29" i="15"/>
  <c r="BA29" i="15"/>
  <c r="BE26" i="15"/>
  <c r="BD26" i="15"/>
  <c r="BC26" i="15"/>
  <c r="BB26" i="15"/>
  <c r="K26" i="15"/>
  <c r="I26" i="15"/>
  <c r="G26" i="15"/>
  <c r="BA26" i="15" s="1"/>
  <c r="BE22" i="15"/>
  <c r="BD22" i="15"/>
  <c r="BC22" i="15"/>
  <c r="BB22" i="15"/>
  <c r="K22" i="15"/>
  <c r="I22" i="15"/>
  <c r="G22" i="15"/>
  <c r="BA22" i="15" s="1"/>
  <c r="BE20" i="15"/>
  <c r="BD20" i="15"/>
  <c r="BC20" i="15"/>
  <c r="BB20" i="15"/>
  <c r="K20" i="15"/>
  <c r="I20" i="15"/>
  <c r="G20" i="15"/>
  <c r="BA20" i="15" s="1"/>
  <c r="BE17" i="15"/>
  <c r="BD17" i="15"/>
  <c r="BC17" i="15"/>
  <c r="BB17" i="15"/>
  <c r="K17" i="15"/>
  <c r="I17" i="15"/>
  <c r="G17" i="15"/>
  <c r="BA17" i="15" s="1"/>
  <c r="BE13" i="15"/>
  <c r="BD13" i="15"/>
  <c r="BC13" i="15"/>
  <c r="BB13" i="15"/>
  <c r="K13" i="15"/>
  <c r="I13" i="15"/>
  <c r="G13" i="15"/>
  <c r="BA13" i="15" s="1"/>
  <c r="BE11" i="15"/>
  <c r="BD11" i="15"/>
  <c r="BC11" i="15"/>
  <c r="BB11" i="15"/>
  <c r="K11" i="15"/>
  <c r="I11" i="15"/>
  <c r="G11" i="15"/>
  <c r="BA11" i="15" s="1"/>
  <c r="BE9" i="15"/>
  <c r="BD9" i="15"/>
  <c r="BC9" i="15"/>
  <c r="BB9" i="15"/>
  <c r="K9" i="15"/>
  <c r="I9" i="15"/>
  <c r="G9" i="15"/>
  <c r="BA9" i="15" s="1"/>
  <c r="BE7" i="15"/>
  <c r="BD7" i="15"/>
  <c r="BC7" i="15"/>
  <c r="BB7" i="15"/>
  <c r="K7" i="15"/>
  <c r="I7" i="15"/>
  <c r="G7" i="15"/>
  <c r="BA7" i="15" s="1"/>
  <c r="A13" i="16" l="1"/>
  <c r="A14" i="16" s="1"/>
  <c r="A15" i="16" s="1"/>
  <c r="A16" i="16" s="1"/>
  <c r="A17" i="16" s="1"/>
  <c r="G117" i="15"/>
  <c r="BC98" i="15"/>
  <c r="BD117" i="15"/>
  <c r="BC127" i="15"/>
  <c r="BD98" i="15"/>
  <c r="BE117" i="15"/>
  <c r="BD127" i="15"/>
  <c r="I133" i="15"/>
  <c r="BE98" i="15"/>
  <c r="G98" i="15"/>
  <c r="I117" i="15"/>
  <c r="G127" i="15"/>
  <c r="BB98" i="15"/>
  <c r="BC117" i="15"/>
  <c r="G133" i="15"/>
  <c r="BC133" i="15"/>
  <c r="BC79" i="15"/>
  <c r="I98" i="15"/>
  <c r="K117" i="15"/>
  <c r="I127" i="15"/>
  <c r="K98" i="15"/>
  <c r="BB117" i="15"/>
  <c r="I10" i="16"/>
  <c r="I23" i="16"/>
  <c r="I74" i="16"/>
  <c r="I77" i="16"/>
  <c r="I95" i="16"/>
  <c r="I99" i="16"/>
  <c r="I11" i="16"/>
  <c r="I32" i="16"/>
  <c r="I35" i="16"/>
  <c r="I40" i="16"/>
  <c r="I176" i="16"/>
  <c r="I180" i="16"/>
  <c r="I187" i="16"/>
  <c r="I191" i="16"/>
  <c r="I195" i="16"/>
  <c r="I199" i="16"/>
  <c r="I8" i="16"/>
  <c r="I12" i="16"/>
  <c r="I29" i="16"/>
  <c r="I33" i="16"/>
  <c r="I37" i="16"/>
  <c r="I41" i="16"/>
  <c r="I66" i="16"/>
  <c r="I71" i="16"/>
  <c r="I92" i="16"/>
  <c r="I9" i="16"/>
  <c r="I31" i="16"/>
  <c r="I34" i="16"/>
  <c r="I38" i="16"/>
  <c r="I67" i="16"/>
  <c r="I72" i="16"/>
  <c r="I93" i="16"/>
  <c r="BB79" i="15"/>
  <c r="BA81" i="15"/>
  <c r="BA83" i="15" s="1"/>
  <c r="BA85" i="15"/>
  <c r="BA89" i="15" s="1"/>
  <c r="BA91" i="15"/>
  <c r="BA93" i="15" s="1"/>
  <c r="BA95" i="15"/>
  <c r="BA98" i="15" s="1"/>
  <c r="BA100" i="15"/>
  <c r="BA103" i="15" s="1"/>
  <c r="BA105" i="15"/>
  <c r="BA106" i="15" s="1"/>
  <c r="BA108" i="15"/>
  <c r="BA117" i="15" s="1"/>
  <c r="BA127" i="15"/>
  <c r="BA133" i="15"/>
  <c r="BA79" i="15"/>
  <c r="I79" i="15"/>
  <c r="BD133" i="15"/>
  <c r="BD79" i="15"/>
  <c r="K79" i="15"/>
  <c r="BE79" i="15"/>
  <c r="K127" i="15"/>
  <c r="BE127" i="15"/>
  <c r="K133" i="15"/>
  <c r="BE133" i="15"/>
  <c r="G79" i="15"/>
  <c r="G144" i="15" s="1"/>
  <c r="BB119" i="15"/>
  <c r="BB127" i="15" s="1"/>
  <c r="BB133" i="15"/>
  <c r="A18" i="16" l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I16" i="16"/>
  <c r="I14" i="16"/>
  <c r="I17" i="16"/>
  <c r="I13" i="16"/>
  <c r="H20" i="8"/>
  <c r="I200" i="16"/>
  <c r="I201" i="16" s="1"/>
  <c r="I204" i="16"/>
  <c r="I207" i="16" s="1"/>
  <c r="I109" i="16"/>
  <c r="I177" i="16"/>
  <c r="I112" i="16"/>
  <c r="I88" i="16"/>
  <c r="I113" i="16"/>
  <c r="I111" i="16"/>
  <c r="I178" i="16"/>
  <c r="I104" i="16"/>
  <c r="I103" i="16"/>
  <c r="I86" i="16"/>
  <c r="I24" i="16"/>
  <c r="I102" i="16"/>
  <c r="I78" i="16"/>
  <c r="I105" i="16"/>
  <c r="I188" i="16"/>
  <c r="I87" i="16"/>
  <c r="I182" i="16"/>
  <c r="I79" i="16"/>
  <c r="I189" i="16"/>
  <c r="I110" i="16"/>
  <c r="I90" i="16"/>
  <c r="I27" i="16"/>
  <c r="I42" i="16"/>
  <c r="I89" i="16"/>
  <c r="I98" i="16"/>
  <c r="I76" i="16"/>
  <c r="I25" i="16"/>
  <c r="I43" i="16"/>
  <c r="I46" i="16"/>
  <c r="I85" i="16"/>
  <c r="I26" i="16"/>
  <c r="I196" i="16"/>
  <c r="I181" i="16"/>
  <c r="I101" i="16"/>
  <c r="I100" i="16"/>
  <c r="I96" i="16"/>
  <c r="I75" i="16"/>
  <c r="I190" i="16"/>
  <c r="I91" i="16"/>
  <c r="I186" i="16"/>
  <c r="I73" i="16"/>
  <c r="I179" i="16"/>
  <c r="I69" i="16"/>
  <c r="I94" i="16"/>
  <c r="I39" i="16"/>
  <c r="I28" i="16"/>
  <c r="I68" i="16"/>
  <c r="I36" i="16"/>
  <c r="I114" i="16"/>
  <c r="I15" i="16" l="1"/>
  <c r="A51" i="16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6" i="16"/>
  <c r="I47" i="16"/>
  <c r="I106" i="16"/>
  <c r="I192" i="16"/>
  <c r="I183" i="16"/>
  <c r="I115" i="16"/>
  <c r="A67" i="16" l="1"/>
  <c r="A68" i="16" s="1"/>
  <c r="A69" i="16" s="1"/>
  <c r="A71" i="16" s="1"/>
  <c r="A72" i="16" s="1"/>
  <c r="A73" i="16" s="1"/>
  <c r="A74" i="16" s="1"/>
  <c r="A75" i="16" s="1"/>
  <c r="A76" i="16" s="1"/>
  <c r="A77" i="16" s="1"/>
  <c r="A78" i="16" s="1"/>
  <c r="A79" i="16" s="1"/>
  <c r="I209" i="16"/>
  <c r="H19" i="8" s="1"/>
  <c r="A80" i="16" l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8" i="16" s="1"/>
  <c r="A99" i="16" s="1"/>
  <c r="A100" i="16" s="1"/>
  <c r="A101" i="16" s="1"/>
  <c r="A102" i="16" s="1"/>
  <c r="A103" i="16" s="1"/>
  <c r="A104" i="16" s="1"/>
  <c r="A105" i="16" s="1"/>
  <c r="A109" i="16" s="1"/>
  <c r="A110" i="16" s="1"/>
  <c r="A111" i="16" s="1"/>
  <c r="A112" i="16" s="1"/>
  <c r="A113" i="16" s="1"/>
  <c r="A114" i="16" s="1"/>
  <c r="G21" i="9"/>
  <c r="BE19" i="9"/>
  <c r="BD19" i="9"/>
  <c r="BC19" i="9"/>
  <c r="BB19" i="9"/>
  <c r="K19" i="9"/>
  <c r="I19" i="9"/>
  <c r="G19" i="9"/>
  <c r="BA19" i="9" s="1"/>
  <c r="BE17" i="9"/>
  <c r="BD17" i="9"/>
  <c r="BC17" i="9"/>
  <c r="BB17" i="9"/>
  <c r="K17" i="9"/>
  <c r="I17" i="9"/>
  <c r="G17" i="9"/>
  <c r="BA17" i="9" s="1"/>
  <c r="G15" i="9"/>
  <c r="BE13" i="9"/>
  <c r="BD13" i="9"/>
  <c r="BC13" i="9"/>
  <c r="BB13" i="9"/>
  <c r="K13" i="9"/>
  <c r="I13" i="9"/>
  <c r="G13" i="9"/>
  <c r="BA13" i="9" s="1"/>
  <c r="BE11" i="9"/>
  <c r="BD11" i="9"/>
  <c r="BC11" i="9"/>
  <c r="BB11" i="9"/>
  <c r="K11" i="9"/>
  <c r="I11" i="9"/>
  <c r="G11" i="9"/>
  <c r="BA11" i="9" s="1"/>
  <c r="BE9" i="9"/>
  <c r="BD9" i="9"/>
  <c r="BC9" i="9"/>
  <c r="BB9" i="9"/>
  <c r="K9" i="9"/>
  <c r="I9" i="9"/>
  <c r="G9" i="9"/>
  <c r="BA9" i="9" s="1"/>
  <c r="BE7" i="9"/>
  <c r="BD7" i="9"/>
  <c r="BC7" i="9"/>
  <c r="BB7" i="9"/>
  <c r="K7" i="9"/>
  <c r="I7" i="9"/>
  <c r="G7" i="9"/>
  <c r="BA7" i="9" s="1"/>
  <c r="G21" i="8"/>
  <c r="I9" i="8" s="1"/>
  <c r="H18" i="8"/>
  <c r="D12" i="8"/>
  <c r="D10" i="8"/>
  <c r="A176" i="16" l="1"/>
  <c r="A118" i="16"/>
  <c r="A119" i="16" s="1"/>
  <c r="A120" i="16" s="1"/>
  <c r="A121" i="16" s="1"/>
  <c r="A122" i="16" s="1"/>
  <c r="A123" i="16" s="1"/>
  <c r="A124" i="16" s="1"/>
  <c r="A125" i="16" s="1"/>
  <c r="A126" i="16" s="1"/>
  <c r="A127" i="16" s="1"/>
  <c r="A128" i="16" s="1"/>
  <c r="A129" i="16" s="1"/>
  <c r="A130" i="16" s="1"/>
  <c r="A131" i="16" s="1"/>
  <c r="A132" i="16" s="1"/>
  <c r="A133" i="16" s="1"/>
  <c r="A134" i="16" s="1"/>
  <c r="A135" i="16" s="1"/>
  <c r="A136" i="16" s="1"/>
  <c r="A137" i="16" s="1"/>
  <c r="A138" i="16" s="1"/>
  <c r="A139" i="16" s="1"/>
  <c r="A140" i="16" s="1"/>
  <c r="A141" i="16" s="1"/>
  <c r="A142" i="16" s="1"/>
  <c r="A143" i="16" s="1"/>
  <c r="A144" i="16" s="1"/>
  <c r="A145" i="16" s="1"/>
  <c r="A146" i="16" s="1"/>
  <c r="A147" i="16" s="1"/>
  <c r="A148" i="16" s="1"/>
  <c r="A149" i="16" s="1"/>
  <c r="A150" i="16" s="1"/>
  <c r="A151" i="16" s="1"/>
  <c r="A152" i="16" s="1"/>
  <c r="A153" i="16" s="1"/>
  <c r="A154" i="16" s="1"/>
  <c r="A155" i="16" s="1"/>
  <c r="A156" i="16" s="1"/>
  <c r="A157" i="16" s="1"/>
  <c r="A158" i="16" s="1"/>
  <c r="A159" i="16" s="1"/>
  <c r="A160" i="16" s="1"/>
  <c r="A161" i="16" s="1"/>
  <c r="A162" i="16" s="1"/>
  <c r="A163" i="16" s="1"/>
  <c r="A164" i="16" s="1"/>
  <c r="A165" i="16" s="1"/>
  <c r="A166" i="16" s="1"/>
  <c r="A167" i="16" s="1"/>
  <c r="A168" i="16" s="1"/>
  <c r="A169" i="16" s="1"/>
  <c r="A170" i="16" s="1"/>
  <c r="A171" i="16" s="1"/>
  <c r="BB24" i="9"/>
  <c r="I24" i="9"/>
  <c r="BD24" i="9"/>
  <c r="BE24" i="9"/>
  <c r="BC24" i="9"/>
  <c r="I10" i="8"/>
  <c r="G24" i="9"/>
  <c r="K24" i="9"/>
  <c r="BA24" i="9"/>
  <c r="H26" i="8" l="1"/>
  <c r="I26" i="8" s="1"/>
  <c r="F26" i="8" s="1"/>
  <c r="J26" i="8" s="1"/>
  <c r="A177" i="16" l="1"/>
  <c r="A178" i="16" l="1"/>
  <c r="A179" i="16" s="1"/>
  <c r="A180" i="16" s="1"/>
  <c r="A181" i="16" s="1"/>
  <c r="A182" i="16" s="1"/>
  <c r="A186" i="16" s="1"/>
  <c r="I20" i="8"/>
  <c r="F20" i="8" s="1"/>
  <c r="I19" i="8"/>
  <c r="F19" i="8" s="1"/>
  <c r="A187" i="16" l="1"/>
  <c r="A188" i="16" s="1"/>
  <c r="A189" i="16" s="1"/>
  <c r="A190" i="16" s="1"/>
  <c r="A191" i="16" s="1"/>
  <c r="A195" i="16" s="1"/>
  <c r="A199" i="16" s="1"/>
  <c r="F21" i="8"/>
  <c r="H21" i="8"/>
  <c r="I21" i="8"/>
  <c r="I11" i="8" l="1"/>
  <c r="I12" i="8" s="1"/>
  <c r="I13" i="8" s="1"/>
  <c r="J21" i="8"/>
  <c r="J20" i="8"/>
  <c r="J19" i="8"/>
  <c r="A200" i="16" l="1"/>
  <c r="A204" i="16" l="1"/>
  <c r="A205" i="16" s="1"/>
  <c r="A206" i="16" s="1"/>
</calcChain>
</file>

<file path=xl/sharedStrings.xml><?xml version="1.0" encoding="utf-8"?>
<sst xmlns="http://schemas.openxmlformats.org/spreadsheetml/2006/main" count="977" uniqueCount="597">
  <si>
    <t xml:space="preserve">Datum: 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</si>
  <si>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</si>
  <si>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</si>
  <si>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</si>
  <si>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</si>
  <si>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</si>
  <si>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</si>
  <si>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</si>
  <si>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Číslo a název objektu / provozního souboru</t>
  </si>
  <si>
    <t>Objekt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</si>
  <si>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</si>
  <si>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</si>
  <si>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</si>
  <si>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</si>
  <si>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</si>
  <si>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</si>
  <si>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</si>
  <si>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</si>
  <si>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</si>
  <si>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</si>
  <si>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</si>
  <si>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</si>
  <si>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Celkem za</t>
  </si>
  <si>
    <t>m</t>
  </si>
  <si>
    <t>kpl</t>
  </si>
  <si>
    <t>kg</t>
  </si>
  <si>
    <t>Kontrolní rozpočet stavby</t>
  </si>
  <si>
    <t>Cena 
celkem</t>
  </si>
  <si>
    <t>DPH 
celkem</t>
  </si>
  <si>
    <t>Základ DPH 15 %</t>
  </si>
  <si>
    <t>Celkem za celek</t>
  </si>
  <si>
    <t>Vedlejší a ostatní náklady stavby</t>
  </si>
  <si>
    <t>Vedlejší a ostatní náklady</t>
  </si>
  <si>
    <t>00</t>
  </si>
  <si>
    <t>01</t>
  </si>
  <si>
    <t xml:space="preserve">Zařízení staveniště </t>
  </si>
  <si>
    <t>soubor</t>
  </si>
  <si>
    <t>podrobný popis viz Technické podmínky, kapitola 4a)</t>
  </si>
  <si>
    <t>02</t>
  </si>
  <si>
    <t>Vytýčení stávajících podzemních zařízení</t>
  </si>
  <si>
    <t>podrobný popis viz Technické podmínky, kapitola 4b)</t>
  </si>
  <si>
    <t>podrobný popis viz Technické podmínky, kapitola 4f)</t>
  </si>
  <si>
    <t>03</t>
  </si>
  <si>
    <t xml:space="preserve">Dodavatelská dokumentace pro realizaci stavby </t>
  </si>
  <si>
    <t>podrobný popis viz Technické podmínky, kapitola 4c)</t>
  </si>
  <si>
    <t>04</t>
  </si>
  <si>
    <t xml:space="preserve">Dokumentace skutečného provedení stavby </t>
  </si>
  <si>
    <t>podrobný popis viz Technické podmínky, kapitola 4d)</t>
  </si>
  <si>
    <t>podrobný popis viz Technické podmínky, kapitola 4g)</t>
  </si>
  <si>
    <t>05</t>
  </si>
  <si>
    <t xml:space="preserve">Geodetické zaměření stavby </t>
  </si>
  <si>
    <t>podrobný popis viz Technické podmínky, kapitola 4e)</t>
  </si>
  <si>
    <t>06</t>
  </si>
  <si>
    <t>podrobný popis viz Technické podmínky, kapitola 4h)</t>
  </si>
  <si>
    <t>07</t>
  </si>
  <si>
    <t xml:space="preserve">Doklady požadované k předání a převzetí díla </t>
  </si>
  <si>
    <t>podrobný popis viz Technické podmínky, kapitola 4i)</t>
  </si>
  <si>
    <t>08</t>
  </si>
  <si>
    <t xml:space="preserve">Komplexní zkoušky </t>
  </si>
  <si>
    <t>Soubor :</t>
  </si>
  <si>
    <t>Č. položky</t>
  </si>
  <si>
    <t>Typ</t>
  </si>
  <si>
    <t>Výrobce</t>
  </si>
  <si>
    <t>Množství</t>
  </si>
  <si>
    <t>Cena / MJ</t>
  </si>
  <si>
    <t>Celkem (Kč)</t>
  </si>
  <si>
    <t>kpl.</t>
  </si>
  <si>
    <t>ks</t>
  </si>
  <si>
    <t>Kulový kohout nerezový plnoprůtokový, třídílný, DN 50 PN 16, vnitřní závity 2", s pákou
Materiálové provedení: těleso, koule - nerezová ocel DIN 1.4401; těsnění PTFE; 
Médium: přebytečný kal</t>
  </si>
  <si>
    <t>Nerezová bajonetová spojka C52 s vnějším závitem 2"</t>
  </si>
  <si>
    <t>Stavební výpomocné práce</t>
  </si>
  <si>
    <t>Těsnící a drobný montážní materiál</t>
  </si>
  <si>
    <t>Drobný montážní materiál</t>
  </si>
  <si>
    <t>Těsnící materiál závitových spojů</t>
  </si>
  <si>
    <t>Označení strojů a pohonů dle technologického schématu</t>
  </si>
  <si>
    <r>
      <t>m</t>
    </r>
    <r>
      <rPr>
        <vertAlign val="superscript"/>
        <sz val="8"/>
        <rFont val="Arial"/>
        <family val="2"/>
        <charset val="238"/>
      </rPr>
      <t>2</t>
    </r>
  </si>
  <si>
    <t>Demontáže</t>
  </si>
  <si>
    <t>Pomocné a přípravné práce a konstrukce</t>
  </si>
  <si>
    <t xml:space="preserve">Funkční a individuální zkoušky, uvedení zařízení do provozu; nastavení zařízení; dokumentace zařízení v českém jazyce. </t>
  </si>
  <si>
    <t>1.1</t>
  </si>
  <si>
    <t>1.</t>
  </si>
  <si>
    <t>2.</t>
  </si>
  <si>
    <t>2.1</t>
  </si>
  <si>
    <t>3.</t>
  </si>
  <si>
    <t>3.1</t>
  </si>
  <si>
    <t>3.2</t>
  </si>
  <si>
    <t>4.</t>
  </si>
  <si>
    <t>4.1</t>
  </si>
  <si>
    <t>5.1</t>
  </si>
  <si>
    <t>5.2</t>
  </si>
  <si>
    <t xml:space="preserve">Označení potrubí - směr toku, funkce potrubí, </t>
  </si>
  <si>
    <t>5.</t>
  </si>
  <si>
    <t>6.</t>
  </si>
  <si>
    <t>6.1</t>
  </si>
  <si>
    <t>7.</t>
  </si>
  <si>
    <t>7.1</t>
  </si>
  <si>
    <t>7.2</t>
  </si>
  <si>
    <t>8.</t>
  </si>
  <si>
    <t>8.1</t>
  </si>
  <si>
    <t xml:space="preserve">Název stavby: Vodojem Mikulovice, </t>
  </si>
  <si>
    <t>výměna strojního zařízení</t>
  </si>
  <si>
    <t>Zakázkové číslo: 1710-81</t>
  </si>
  <si>
    <t>Vodojem Mikulovice, výměna strojního zařízení</t>
  </si>
  <si>
    <t>Aktualizace provozního řádu</t>
  </si>
  <si>
    <t xml:space="preserve">PS 01  Technologická část strojní </t>
  </si>
  <si>
    <t xml:space="preserve">SO 01  Stavební úpravy </t>
  </si>
  <si>
    <t>Rekapitulace modernizovaných provozních celků</t>
  </si>
  <si>
    <t>PS 01  Technologická část strojní  CELKEM</t>
  </si>
  <si>
    <t>1</t>
  </si>
  <si>
    <t>Zemní práce</t>
  </si>
  <si>
    <t>115101201R00</t>
  </si>
  <si>
    <t xml:space="preserve">Čerpání vody na výšku do 10 m, přítok do 500 l/min </t>
  </si>
  <si>
    <t>h</t>
  </si>
  <si>
    <t>předpoklad 3 týdny, 2hod/den:2*21</t>
  </si>
  <si>
    <t>115101301R00</t>
  </si>
  <si>
    <t xml:space="preserve">Pohotovost čerp.soupravy, výška 10 m, přítok 500 l </t>
  </si>
  <si>
    <t>den</t>
  </si>
  <si>
    <t>předpoklad 3 týdny:21</t>
  </si>
  <si>
    <t>121101102R00</t>
  </si>
  <si>
    <t xml:space="preserve">Sejmutí ornice s přemístěním přes 50 do 100 m </t>
  </si>
  <si>
    <t>m3</t>
  </si>
  <si>
    <t>VDJ starý:(1,0+9,0)*8,5*0,2</t>
  </si>
  <si>
    <t>122201102R00</t>
  </si>
  <si>
    <t xml:space="preserve">Odkopávky nezapažené v hor. 3 do 1000 m3 </t>
  </si>
  <si>
    <t>Odkopání terénu před začátkem výkopu jámy.</t>
  </si>
  <si>
    <t>Hornina z odkopávky bude přemístěna na mezideponii stavby a po zásypu jámy opět uložena do násypu.</t>
  </si>
  <si>
    <t>VDJ starý:7,5*5,0*0,5*8,5</t>
  </si>
  <si>
    <t>131201201R00</t>
  </si>
  <si>
    <t xml:space="preserve">Hloubení zapažených jam v hor.3 do 100 m3 </t>
  </si>
  <si>
    <t>Hornina určená pro zpětný zásyp bude přemístěna na mezideponii stavby. Přebytečná zemina bude převezena na skládku.</t>
  </si>
  <si>
    <t>VDJ starý, výkop pro nové potrubí:(2,5+0,1)*(3,0-0,2)*8,5</t>
  </si>
  <si>
    <t>161101102R00</t>
  </si>
  <si>
    <t xml:space="preserve">Svislé přemístění výkopku z hor.1-4 do 4,0 m </t>
  </si>
  <si>
    <t>Výkaz výměr viz položka 132201211R00.</t>
  </si>
  <si>
    <t>R 162201102.1</t>
  </si>
  <si>
    <t xml:space="preserve">Vodorovné přemístění výkopku z hor.1-4 do 100 m </t>
  </si>
  <si>
    <t>Přemístění výkopku z jámy určeného pro zásyp a horniny z odkopávky na mezideponii stavby.</t>
  </si>
  <si>
    <t>objem odkopávky:159,375</t>
  </si>
  <si>
    <t>objem zásypu:39,78</t>
  </si>
  <si>
    <t>171201201R00</t>
  </si>
  <si>
    <t xml:space="preserve">Uložení sypaniny na skl.-sypanina na výšku přes 2m </t>
  </si>
  <si>
    <t>Uložení výkopku z jámy určeného pro zásyp a horniny z odkopávky na mezideponii stavby.</t>
  </si>
  <si>
    <t>Výkaz výměr viz položka R 162201102.1.</t>
  </si>
  <si>
    <t>162701105R00</t>
  </si>
  <si>
    <t xml:space="preserve">Vodorovné přemístění výkopku z hor.1-4 do 10000 m </t>
  </si>
  <si>
    <t>Přemístění přebytečné zeminy na skládku.</t>
  </si>
  <si>
    <t>VDJ starý, objem výkopku:61,88</t>
  </si>
  <si>
    <t>VDJ starý, objem zásypu:-39,78</t>
  </si>
  <si>
    <t>162701109R00</t>
  </si>
  <si>
    <t xml:space="preserve">Příplatek k vod. přemístění hor.1-4 za další 1 km </t>
  </si>
  <si>
    <t>Předpokládaná vzdálenost na skládku cca 20km, zde příplatek za dalších 10km.</t>
  </si>
  <si>
    <t>22,1*10</t>
  </si>
  <si>
    <t>171201101R00</t>
  </si>
  <si>
    <t xml:space="preserve">Uložení sypaniny do násypů nezhutněných </t>
  </si>
  <si>
    <t>Uložení sypaniny do násypů nebo na skládku s rozprostřením sypaniny ve vrstvách a s hrubým urovnáním.</t>
  </si>
  <si>
    <t>Uložení přebytečné zeminy na skládce.</t>
  </si>
  <si>
    <t>Výkaz výměr viz položka 162701105R00.</t>
  </si>
  <si>
    <t>199000002R00</t>
  </si>
  <si>
    <t xml:space="preserve">Poplatek za skládku horniny 1- 4 </t>
  </si>
  <si>
    <t>175101101RT2</t>
  </si>
  <si>
    <t>Obsyp potrubí bez prohození sypaniny s dodáním štěrkopísku frakce 0 - 22 mm</t>
  </si>
  <si>
    <t>VDJ starý, výkop pro nové potrubí:(2,5+0,1)*0,9*8,5</t>
  </si>
  <si>
    <t>objem potrubí DN600:-Pi*0,3^2*8,5</t>
  </si>
  <si>
    <t>151101201R00</t>
  </si>
  <si>
    <t xml:space="preserve">Pažení stěn výkopu - příložné - hloubky do 4 m </t>
  </si>
  <si>
    <t>m2</t>
  </si>
  <si>
    <t>VDJ starý, výkop pro nové potrubí:(2,5+8,5*2)*3,0</t>
  </si>
  <si>
    <t>151101211R00</t>
  </si>
  <si>
    <t xml:space="preserve">Odstranění pažení stěn - příložné - hl. do 4 m </t>
  </si>
  <si>
    <t>Výkaz výměr viz položka 151101201R00.</t>
  </si>
  <si>
    <t>151101301R00</t>
  </si>
  <si>
    <t xml:space="preserve">Rozepření stěn pažení - příložné -  hl. do 4 m </t>
  </si>
  <si>
    <t>VDJ starý, výkop pro nové potrubí:(2,5+0,1)*3,0*8,5</t>
  </si>
  <si>
    <t>151101311R00</t>
  </si>
  <si>
    <t xml:space="preserve">Odstranění rozepření stěn - příložné - hl. do 4 m </t>
  </si>
  <si>
    <t>Výkaz výměr viz položka 151101301R00.</t>
  </si>
  <si>
    <t>167101102R00</t>
  </si>
  <si>
    <t xml:space="preserve">Nakládání výkopku z hor.1-4 v množství nad 100 m3 </t>
  </si>
  <si>
    <t>Nakládání výkopku z jámy určeného pro zásyp, horniny z odkopávky a ornice na mezideponii stavby.</t>
  </si>
  <si>
    <t>objem sejmuté ornice:17,0</t>
  </si>
  <si>
    <t>Přemístění výkopku z jámy určeného pro zásyp, horniny z odkopávky a ornice z mezideponie stavby na místo určení.</t>
  </si>
  <si>
    <t>Výkaz výměr viz položka 167101102R00.</t>
  </si>
  <si>
    <t>174101101R00</t>
  </si>
  <si>
    <t xml:space="preserve">Zásyp jam, rýh, šachet se zhutněním </t>
  </si>
  <si>
    <t>VDJ starý, výkop pro nové potrubí:(2,5+0,1)*(3,0-0,2-0,9-0,1)*8,5</t>
  </si>
  <si>
    <t>171101103R00</t>
  </si>
  <si>
    <t xml:space="preserve">Uložení sypaniny do násypů zhutněných </t>
  </si>
  <si>
    <t>Výkaz výměr viz položka 122201102R00.</t>
  </si>
  <si>
    <t>182001121R00</t>
  </si>
  <si>
    <t xml:space="preserve">Plošná úprava terénu, nerovnosti do 15 cm v rovině </t>
  </si>
  <si>
    <t>Výkaz výměr viz položka 181301103R00.</t>
  </si>
  <si>
    <t>182001122R00</t>
  </si>
  <si>
    <t xml:space="preserve">Plošná úprava terénu, nerovnosti do 15 cm svah 1:2 </t>
  </si>
  <si>
    <t>Výkaz výměr viz položka 182301123R00.</t>
  </si>
  <si>
    <t>181301103R00</t>
  </si>
  <si>
    <t xml:space="preserve">Rozprostření ornice, rovina, tl. 15-20 cm,do 500m2 </t>
  </si>
  <si>
    <t>VDJ starý:1,0*8,5</t>
  </si>
  <si>
    <t>182301123R00</t>
  </si>
  <si>
    <t xml:space="preserve">Rozprostření ornice, svah, tl. 15-20 cm, do 500 m2 </t>
  </si>
  <si>
    <t>VDJ starý, rýha pro nové potrubí:9,0*8,5</t>
  </si>
  <si>
    <t>180400020RA0</t>
  </si>
  <si>
    <t xml:space="preserve">Založení trávníku parkového, rovina, dodání osiva </t>
  </si>
  <si>
    <t>Včetně prvního pokosení, naložení odpadu a odvezení do 20 km, se složením.</t>
  </si>
  <si>
    <t>180400021RA0</t>
  </si>
  <si>
    <t xml:space="preserve">Založení trávníku parkového, svah, s dodáním osiva </t>
  </si>
  <si>
    <t>1 Zemní práce</t>
  </si>
  <si>
    <t>t</t>
  </si>
  <si>
    <t>kus</t>
  </si>
  <si>
    <t>4</t>
  </si>
  <si>
    <t>Vodorovné konstrukce</t>
  </si>
  <si>
    <t>451572111R00</t>
  </si>
  <si>
    <t xml:space="preserve">Lože pod potrubí z kameniva těženého 0 - 4 mm </t>
  </si>
  <si>
    <t>VDJ starý, výkop pro nové potrubí:(2,5+0,1)*0,1*8,5</t>
  </si>
  <si>
    <t>4 Vodorovné konstrukce</t>
  </si>
  <si>
    <t>63</t>
  </si>
  <si>
    <t>Podlahy a podlahové konstrukce</t>
  </si>
  <si>
    <t>R 632419115.1</t>
  </si>
  <si>
    <t>Vyrovnávací cementová podlahová stěrka tl. do 15 mm</t>
  </si>
  <si>
    <t>Reprofilace poškozeného líce podlahy po demolici rušených podkladních bloků.</t>
  </si>
  <si>
    <t>VDJ starý, 400x810x500m:0,4*0,81</t>
  </si>
  <si>
    <t>VDJ starý, 750x350x1100mm:0,75*0,35</t>
  </si>
  <si>
    <t>63 Podlahy a podlahové konstrukce</t>
  </si>
  <si>
    <t>89</t>
  </si>
  <si>
    <t>Ostatní konstrukce na trubním vedení</t>
  </si>
  <si>
    <t>089  001</t>
  </si>
  <si>
    <t xml:space="preserve">Výstražná PE folie  (dodávka +montáž) </t>
  </si>
  <si>
    <t>VDJ starý, rýha pro nové potrubí:8,5</t>
  </si>
  <si>
    <t>89 Ostatní konstrukce na trubním vedení</t>
  </si>
  <si>
    <t>96</t>
  </si>
  <si>
    <t>Bourání konstrukcí</t>
  </si>
  <si>
    <t>R 961044111.1</t>
  </si>
  <si>
    <t xml:space="preserve">Bourání podkladních bloků z betonu prostého </t>
  </si>
  <si>
    <t>VDJ starý, 400x810x500m:0,4*0,81*0,5</t>
  </si>
  <si>
    <t>VDJ starý, 750x350x1100mm:0,75*0,35*1,1</t>
  </si>
  <si>
    <t>96 Bourání konstrukcí</t>
  </si>
  <si>
    <t>97</t>
  </si>
  <si>
    <t>Prorážení otvorů</t>
  </si>
  <si>
    <t>097 001</t>
  </si>
  <si>
    <t>Prostup pro ocelové potrubí 630x8mm ŽB stěnou tl.500mm, včetně následného zatěsnění</t>
  </si>
  <si>
    <t>Postup viz Technická zpráva.</t>
  </si>
  <si>
    <t>VDJ starý:1</t>
  </si>
  <si>
    <t>97 Prorážení otvorů</t>
  </si>
  <si>
    <t>99</t>
  </si>
  <si>
    <t>Staveništní přesun hmot</t>
  </si>
  <si>
    <t>999281105R00</t>
  </si>
  <si>
    <t xml:space="preserve">Přesun hmot pro opravy a údržbu do výšky 6 m </t>
  </si>
  <si>
    <t>99 Staveništní přesun hmot</t>
  </si>
  <si>
    <t>D96</t>
  </si>
  <si>
    <t>Přesuny suti a vybouraných hmot</t>
  </si>
  <si>
    <t>979087311R00</t>
  </si>
  <si>
    <t xml:space="preserve">Vodorovné přemístění suti nošením do 10 m </t>
  </si>
  <si>
    <t>S naložením suti nebo vybouraných hmot do dopravního prostředku a na jejich vyložením, popřípadě přeložením na normální dopravní prostředek.</t>
  </si>
  <si>
    <t>979087391R00</t>
  </si>
  <si>
    <t xml:space="preserve">Příplatek za nošení suti každých dalších 10 m </t>
  </si>
  <si>
    <t>979087112R00</t>
  </si>
  <si>
    <t xml:space="preserve">Nakládání suti na dopravní prostředky </t>
  </si>
  <si>
    <t>979083191R00</t>
  </si>
  <si>
    <t xml:space="preserve">Příplatek za dalších započatých 1000 m nad 6000 m </t>
  </si>
  <si>
    <t>979083513R00</t>
  </si>
  <si>
    <t xml:space="preserve">Vodorovné přemístění suti do 1 km </t>
  </si>
  <si>
    <t>Předpokládaná vzdálenost na skládku cca 20km, zde příplatek za dalších 14km.</t>
  </si>
  <si>
    <t>979093111R00</t>
  </si>
  <si>
    <t xml:space="preserve">Uložení suti na skládku bez zhutnění </t>
  </si>
  <si>
    <t>979990001R00</t>
  </si>
  <si>
    <t xml:space="preserve">Poplatek za skládku stavební suti </t>
  </si>
  <si>
    <t>D96 Přesuny suti a vybouraných hmot</t>
  </si>
  <si>
    <t>711</t>
  </si>
  <si>
    <t>Izolace proti vodě</t>
  </si>
  <si>
    <t>R 711511101.1</t>
  </si>
  <si>
    <t>Izolace potrubí, nádrží za studena nátěrem ALP včetně dodávky</t>
  </si>
  <si>
    <t>izolace trouby OCEL 630x8mm, dl.8,5m:Pi*0,63*8,5</t>
  </si>
  <si>
    <t>izolační límec na vnějším povrchu stěny:Pi*(0,5^2-0,3^2)</t>
  </si>
  <si>
    <t>R 711541164.1</t>
  </si>
  <si>
    <t>Izolace potrubí, nádrží přitavením pásů NAIP včetně dodávky</t>
  </si>
  <si>
    <t>Včetně započteného ztratného a překryvů.</t>
  </si>
  <si>
    <t>izolace trouby OCEL 630x8mm, dl.8,5m, 2 vrstvy:Pi*0,63*8,5*2</t>
  </si>
  <si>
    <t>izolační límec na vnějším povrchu stěny, 2 vrstvy:Pi*(0,5^2-0,3^2)*2</t>
  </si>
  <si>
    <t>998711101R00</t>
  </si>
  <si>
    <t xml:space="preserve">Přesun hmot pro izolace proti vodě, výšky do 6 m </t>
  </si>
  <si>
    <t>711 Izolace proti vodě</t>
  </si>
  <si>
    <t>767</t>
  </si>
  <si>
    <t>Konstrukce zámečnické</t>
  </si>
  <si>
    <t>998767101R00</t>
  </si>
  <si>
    <t xml:space="preserve">Přesun hmot pro zámečnické konstr., výšky do 6 m </t>
  </si>
  <si>
    <t>767 Konstrukce zámečnické</t>
  </si>
  <si>
    <t>Měření odtoku do spotřebiště (potrubí DN 500) v armaturní komoře VDJ Starý</t>
  </si>
  <si>
    <t>1.1.1</t>
  </si>
  <si>
    <t>Přírubová multitoleranční spojka v rozsahu průměrů potrubí 515 až 545mm axiálně pevná (jištěná proti posunu) v celém rozsahu jmenovitého tlaku; pro litinové potrubí vnějšího průměru 532mm a s přírubou DN 500 PN 10; atest pro styk s pitnou vodou;
Materiálové provedení: tělo, přítlačný kroužek, jistící prstenec, příruba - uhlíková ocel s protikorozní povrchovou úpravou; jistící prvky - temperovaná ocel s protikorozní povrchovou úpravou; těsnící prvek - elastomer; spojovací materiál - ocel s protikorozní povrchovou úpravou;</t>
  </si>
  <si>
    <t>1.1.2</t>
  </si>
  <si>
    <t>Příruba točivá DN 500 PN 10, ČSN EN 1092-1+A1 typ 02
Potrubí: Ø 508x4mm
Materiálové provedení: korozivzdorná ocel 1.4307, X2CrNi 18-9, dle ČSN EN 10088-1</t>
  </si>
  <si>
    <t>1.1.3</t>
  </si>
  <si>
    <t>Lemový kroužek přivařovací mořený Ø 508x4mm; DN 500 PN 10
Materiálové provedení: korozivzdorná ocel 1.4307, X2CrNi 18-9, dle ČSN EN 10088-1</t>
  </si>
  <si>
    <t>1.1.4</t>
  </si>
  <si>
    <t>Trubka nerezová svařovaná mořená Ø 508x4mm
Materiálové provedení: korozivzdorná ocel 1.4307, X2CrNi 18-9, dle ČSN EN 10088-1</t>
  </si>
  <si>
    <t>1.1.5</t>
  </si>
  <si>
    <t>Trubka nerezová svařovaná mořená Ø 54x2mm
Materiálové provedení: korozivzdorná ocel 1.4307, X2CrNi 18-9, dle ČSN EN 10088-1</t>
  </si>
  <si>
    <t>1.1.6</t>
  </si>
  <si>
    <t>Koleno svařované mořené 90° Ø 54x2mm
Poloměr zaoblení: R=1,5 D
Materiálové provedení: korozivzdorná ocel 1.4307, X2CrNi 18-9, dle ČSN EN 10088-1</t>
  </si>
  <si>
    <t>1.1.7</t>
  </si>
  <si>
    <t>Nátrubek přivařovací DN 50 vnější závit 2"
Materiálové provedení: korozivzdorná ocel 1.4404, X2CrNiMo 17-12-2, dle ČSN EN 10088-1</t>
  </si>
  <si>
    <t>1.1.8</t>
  </si>
  <si>
    <t>1.1.9</t>
  </si>
  <si>
    <t>1.1.10</t>
  </si>
  <si>
    <t>Nerezové víčko k bajonetové spojce C52</t>
  </si>
  <si>
    <t>1.1.11</t>
  </si>
  <si>
    <t>Redukce centrická svařovaná mořená Ø 506/256x3mm
Stavební délka: L= 508 mm
Materiálové provedení: korozivzdorná ocel 1.4307, X2CrNi 18-9, dle ČSN EN 10088-1</t>
  </si>
  <si>
    <t>1.1.12</t>
  </si>
  <si>
    <t>Nátrubek přivařovací DN 25 vnější závit 1"
Materiálové provedení: korozivzdorná ocel 1.4404, X2CrNiMo 17-12-2, dle ČSN EN 10088-1</t>
  </si>
  <si>
    <t>1.1.13</t>
  </si>
  <si>
    <t>Kulový kohout nerezový plnoprůtokový, třídílný, DN 25 PN 16, vnitřní závity 1", s pákou
Materiálové provedení: těleso, koule - nerezová ocel DIN 1.4401; těsnění PTFE; 
Médium: pitná voda</t>
  </si>
  <si>
    <t>1.1.14</t>
  </si>
  <si>
    <t>Trubka nerezová svařovaná mořená Ø256x3mm
Materiálové provedení: korozivzdorná ocel 1.4307, X2CrNi 18-9, dle ČSN EN 10088-1</t>
  </si>
  <si>
    <t>1.1.15</t>
  </si>
  <si>
    <t>Příruba točivá DN 250 PN 10, ČSN EN 1092-1+A1 typ 02
Potrubí: Ø 256x3mm
Materiálové provedení: korozivzdorná ocel 1.4307, X2CrNi 18-9, dle ČSN EN 10088-1</t>
  </si>
  <si>
    <t>1.1.16</t>
  </si>
  <si>
    <t>Lemový kroužek přivařovací mořený Ø 256x3mm; DN 250 PN 10
Materiálové provedení: korozivzdorná ocel 1.4307, X2CrNi 18-9, dle ČSN EN 10088-1</t>
  </si>
  <si>
    <t>1.1.17</t>
  </si>
  <si>
    <t>1.1.18</t>
  </si>
  <si>
    <t>1.1.19</t>
  </si>
  <si>
    <t>Dělení stávajícího potrubí LT DN 500</t>
  </si>
  <si>
    <t>1.1.20</t>
  </si>
  <si>
    <t>1.1.21</t>
  </si>
  <si>
    <t>1.1.22</t>
  </si>
  <si>
    <t>1.1.23</t>
  </si>
  <si>
    <t>1.1.24</t>
  </si>
  <si>
    <t>1.1.25</t>
  </si>
  <si>
    <t>1.1.26</t>
  </si>
  <si>
    <t>Příruba točivá DN 400 PN 10, ČSN EN 1092-1+A1 typ 02
Potrubí: Ø 408x4mm
Materiálové provedení: korozivzdorná ocel 1.4307, X2CrNi 18-9, dle ČSN EN 10088-1</t>
  </si>
  <si>
    <t>1.1.27</t>
  </si>
  <si>
    <t>Lemový kroužek přivařovací mořený Ø 408x4mm; DN 400 PN 10
Materiálové provedení: korozivzdorná ocel 1.4307, X2CrNi 18-9, dle ČSN EN 10088-1</t>
  </si>
  <si>
    <t>1.1.28</t>
  </si>
  <si>
    <t>Trubka nerezová svařovaná mořená Ø 408x4mm
Materiálové provedení: korozivzdorná ocel 1.4307, X2CrNi 18-9, dle ČSN EN 10088-1</t>
  </si>
  <si>
    <t>1.1.29</t>
  </si>
  <si>
    <t>1.1.30</t>
  </si>
  <si>
    <t>Příruba točivá DN 350 PN 10, ČSN EN 1092-1+A1 typ 02
Potrubí: Ø 356x3mm
Materiálové provedení: korozivzdorná ocel 1.4307, X2CrNi 18-9, dle ČSN EN 10088-1</t>
  </si>
  <si>
    <t>1.1.31</t>
  </si>
  <si>
    <t>Lemový kroužek přivařovací mořený Ø 356x3mm; DN 350 PN 10
Materiálové provedení: korozivzdorná ocel 1.4307, X2CrNi 18-9, dle ČSN EN 10088-1</t>
  </si>
  <si>
    <t>1.1.32</t>
  </si>
  <si>
    <t>Trubka nerezová svařovaná mořená Ø 356x3mm
Materiálové provedení: korozivzdorná ocel 1.4307, X2CrNi 18-9, dle ČSN EN 10088-1</t>
  </si>
  <si>
    <t>Měření odtoku do spotřebiště (potrubí DN 800) v armaturní komoře VDJ Starý</t>
  </si>
  <si>
    <t>2.1.1</t>
  </si>
  <si>
    <t>2.1.2</t>
  </si>
  <si>
    <t>Trubka svařovaná Ø 630x8mm
Materiálové provedení: ocel tř.11</t>
  </si>
  <si>
    <t>2.1.3</t>
  </si>
  <si>
    <t>Příruba přivařovací s hladkou těsnící lištou DN 600 PN 10; ČSN EN 1092-1+A1 typ 01
Potrubí: Ø 630x8mm
Materiálové provedení: ocel tř.11</t>
  </si>
  <si>
    <t>2.1.4</t>
  </si>
  <si>
    <t>2.1.5</t>
  </si>
  <si>
    <t>Příruba točivá DN 600 PN 10, ČSN EN 1092-1+A1 typ 02
Potrubí: Ø 608x4mm
Materiálové provedení: korozivzdorná ocel 1.4307, X2CrNi 18-9, dle ČSN EN 10088-1</t>
  </si>
  <si>
    <t>2.1.6</t>
  </si>
  <si>
    <t>Lemový kroužek přivařovací mořený Ø 608x4mm; DN 600 PN 10
Materiálové provedení: korozivzdorná ocel 1.4307, X2CrNi 18-9, dle ČSN EN 10088-1</t>
  </si>
  <si>
    <t>2.1.7</t>
  </si>
  <si>
    <t>Trubka nerezová svařovaná mořená Ø 608x4mm
Materiálové provedení: korozivzdorná ocel 1.4307, X2CrNi 18-9, dle ČSN EN 10088-1</t>
  </si>
  <si>
    <t>2.1.8</t>
  </si>
  <si>
    <t>2.1.9</t>
  </si>
  <si>
    <t>2.1.10</t>
  </si>
  <si>
    <t>2.1.11</t>
  </si>
  <si>
    <t>Redukce centrická svařovaná mořená Ø608/408x4mm
Stavební délka: L= 3x(D-d)
Materiálové provedení: korozivzdorná ocel 1.4307, X2CrNi 18-9, dle ČSN EN 10088-1</t>
  </si>
  <si>
    <t>Redukce centrická svařovaná mořená Ø406/306x3mm
Stavební délka: L= 3x(D-d)
Materiálové provedení: korozivzdorná ocel 1.4307, X2CrNi 18-9, dle ČSN EN 10088-1</t>
  </si>
  <si>
    <t>Trubka nerezová svařovaná mořená Ø306x3mm
Materiálové provedení: korozivzdorná ocel 1.4307, X2CrNi 18-9, dle ČSN EN 10088-1</t>
  </si>
  <si>
    <t>Příruba točivá DN 300 PN 10, ČSN EN 1092-1+A1 typ 02
Potrubí: Ø 306x3mm
Materiálové provedení: korozivzdorná ocel 1.4307, X2CrNi 18-9, dle ČSN EN 10088-1</t>
  </si>
  <si>
    <t>Lemový kroužek přivařovací mořený Ø 306x3mm; DN 300 PN 10
Materiálové provedení: korozivzdorná ocel 1.4307, X2CrNi 18-9, dle ČSN EN 10088-1</t>
  </si>
  <si>
    <r>
      <t xml:space="preserve">Montážní vložka přírubová DN 300 PN 10 bez průchozích šroubů; stavební délka 300mm, vymezovací posuv </t>
    </r>
    <r>
      <rPr>
        <sz val="8"/>
        <rFont val="Calibri"/>
        <family val="2"/>
        <charset val="238"/>
      </rPr>
      <t xml:space="preserve">± </t>
    </r>
    <r>
      <rPr>
        <sz val="8"/>
        <rFont val="Arial"/>
        <family val="2"/>
        <charset val="238"/>
      </rPr>
      <t>15mm; atest pro styk s pitnou vodou; 
Materiálové provedení: vnější ochranný díl, vnitřní posuvný díl - ocel tř.11; šrouby, matice, podložky - nerezová ocel tř. 17; těsnění EPDM
Protikorozní ochrana: epoxidový nástřik vnitřních a vnějších povrchů v kvalitě GSK</t>
    </r>
  </si>
  <si>
    <t>Dělení stávajícího potrubí OC Ø 820x10mm</t>
  </si>
  <si>
    <t>Nerezový svařovaný držák ovládací jednotky el. pohonu armatury Poz.2.1.4, 2.1.25 výšky 1,1m pro kotvení na podlahu a kotevním plechem pro montáž ovládací jednotky; 2 kpl. nerezové chemické kotvy pro železobetonové konstrukce; nerezový spojovací materiál;
Materiálové provedení: korozivzdorná ocel 1.4301 (X5CrNi 18-10) dle ČSN 10088-1</t>
  </si>
  <si>
    <t>Úprava propoje VDJ Starý a Nový v armaturní komoře VDJ Starý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</si>
  <si>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</si>
  <si>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</si>
  <si>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</si>
  <si>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</si>
  <si>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</si>
  <si>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</si>
  <si>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</si>
  <si>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</si>
  <si>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</si>
  <si>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3.2.1</t>
  </si>
  <si>
    <t>3.2.2</t>
  </si>
  <si>
    <t>3.2.3</t>
  </si>
  <si>
    <t>3.2.4</t>
  </si>
  <si>
    <t>3.2.5</t>
  </si>
  <si>
    <t>3.2.6</t>
  </si>
  <si>
    <t>4.2</t>
  </si>
  <si>
    <t>4.3</t>
  </si>
  <si>
    <t>4.4</t>
  </si>
  <si>
    <t>4.5</t>
  </si>
  <si>
    <t>4.6</t>
  </si>
  <si>
    <t>Součinnost provozovatele při realizaci (manipulace s armaturami, napouštění a vypouštění akumulačních komor, proplach potrubí apod.)</t>
  </si>
  <si>
    <t>hod.</t>
  </si>
  <si>
    <t xml:space="preserve">Zaškolení pracovníků provozovatele </t>
  </si>
  <si>
    <t>Omytí a odmaštění povrchu nového a stávajícího nerezového potrubí</t>
  </si>
  <si>
    <t>Moření povrchu nového a stávajícího nerezového potrubí a svarů vč. zřízení provizorního pracoviště ba stavbě, oplachu povrchu potrubí po moření; neutralizace a likvidace odpadních vod po moření</t>
  </si>
  <si>
    <t>Pasivace nového a stávajícího nerezového potrubí a svarů vč. zřízení provizorního pracoviště ba stavbě, oplachu povrchu potrubí po pasivaci; neutralizace a likvidace odpadních vod po pasivaci</t>
  </si>
  <si>
    <t>Odvoz do 15 km a likvidace demontovaného zařízení a jejich provozních náplní vč. poplatků za likvidaci nebo uložení odpadu; peníze získané prodejem železného šrotu budou předány investorovi;</t>
  </si>
  <si>
    <t>Měření odtoku do spotřebiště (potrubí DN 500) v armaturní komoře VDJ Starý, celkem :</t>
  </si>
  <si>
    <t>Trubní a armaturní vystrojení - ETAPA 1</t>
  </si>
  <si>
    <t>Trubní a armaturní vystrojení - ETAPA 2</t>
  </si>
  <si>
    <t>Měření odtoku do spotřebiště (potrubí DN 800) v armaturní komoře VDJ Starý, celkem :</t>
  </si>
  <si>
    <t>Trubní a armaturní vystrojení - ETAPA 3</t>
  </si>
  <si>
    <t>Úprava propoje VDJ Starý a Nový v armaturní komoře VDJ Starý, celkem :</t>
  </si>
  <si>
    <t>Těsnící a drobný montážní materiál, celkem :</t>
  </si>
  <si>
    <t>Pomocné a přípravné práce a konstrukce, celkem :</t>
  </si>
  <si>
    <t xml:space="preserve">Nátěrové systémy </t>
  </si>
  <si>
    <t>Nátěrové systémy, celkem :</t>
  </si>
  <si>
    <t>Demontáže, celkem :</t>
  </si>
  <si>
    <t>Stavební výpomocné práce, celkem :</t>
  </si>
  <si>
    <t>Příruba zaslepovací s hladkou těsnící lištou DN 400 PN 10; ČSN EN 1092-1+A1 
typ 05
Materiálové provedení: ocel tř.11</t>
  </si>
  <si>
    <t>Trubka nerezová svařovaná mořená Ø 408x4mm
Materiálové provedení: korozivzdorná ocel 1.4307,
 X2CrNi 18-9, dle ČSN EN 10088-1</t>
  </si>
  <si>
    <t>Příruba přivařovací s hladkou těsnící lištou DN 600 PN 10; ČSN EN 1092-1+A1
 typ 01
Potrubí: Ø 630x8mm
Materiálové provedení: ocel tř.11</t>
  </si>
  <si>
    <t>Příruba zaslepovací s hladkou těsnící lištou DN 800 PN 10; ČSN EN 1092-1+A1 
 typ 05
Materiálové provedení: ocel tř.11</t>
  </si>
  <si>
    <t>767 003</t>
  </si>
  <si>
    <t>VDJ starý, strop armaturní komory</t>
  </si>
  <si>
    <t>Zakrytí otvoru po demontáži měrného válce ve stropu armaturní komorý ocelovým žebrovaným plechem pozink, tl. 4 mm, 900x900mm, D+M</t>
  </si>
  <si>
    <t>Plech opatřen zespodu aretačními prvky</t>
  </si>
  <si>
    <t>Popis technického řešení viz Technická zpráva.</t>
  </si>
  <si>
    <t>1.1.33</t>
  </si>
  <si>
    <t>1.1.34</t>
  </si>
  <si>
    <t>Nerezová svařovaná podpěra potrubí Ø 256x3mm; kotvení na podlahu pomocí kotevního plechu s dvojicí nerezových chemických kotev do železobetonu vč. tmelu a aplikace; plochý kotevní třmen Ø 256mm; nerezový kotevní a spojovací materiál; 
Materiálové provedení: korozivzdorná ocel 1.4301 (X5CrNi 18-10) dle ČSN 10088-1</t>
  </si>
  <si>
    <t>Nerezová svařovaná podpěra potrubí Ø 408x4mm; kotvení na podlahu pomocí kotevního plechu s dvojicí nerezových chemických kotev do železobetonu vč. tmelu a aplikace; plochý kotevní třmen Ø 408mm; nerezový kotevní a spojovací materiál; 
Materiálové provedení: korozivzdorná ocel 1.4301 (X5CrNi 18-10) dle ČSN 10088-1</t>
  </si>
  <si>
    <t>Výměna regulace nátoku ze zdroje Chrudim ve VDJ Starý</t>
  </si>
  <si>
    <t>Příruba točivá DN 300 PN 10, ČSN EN 1092-1+A1 typ 02
Potrubí: Ø 306x3mm
Materiálové provedení: korozivzdorná ocel 1.4404, X2CrNiMo 17-12-2, dle ČSN EN 10088-1</t>
  </si>
  <si>
    <t>Lemový kroužek přivařovací mořený Ø 306x3mm; DN 300 PN 10
Materiálové provedení: korozivzdorná ocel 1.4404, X2CrNiMo 17-12-2, dle ČSN EN 10088-1</t>
  </si>
  <si>
    <t>Trubka nerezová svařovaná mořená Ø 306x3mm
Materiálové provedení: korozivzdorná ocel 1.4404, X2CrNiMo 17-12-2, dle ČSN EN 10088-1</t>
  </si>
  <si>
    <t>Nátrubek přivařovací DN 25 vnitřní závit 1"
Materiálové provedení: korozivzdorná ocel 1.4404, X2CrNiMo 17-12-2, dle ČSN EN 10088-1</t>
  </si>
  <si>
    <t>Šroubení PVC-U DE 32 DN 25 PN 16; nátrubek pro lepení; vnější závit 1"
Médium: chlorová voda</t>
  </si>
  <si>
    <t>Zpětný ventil PVC-U DE 32 DN 25 PN 16; nátrubky pro lepení; svislá instalace
Médium: chlorová voda</t>
  </si>
  <si>
    <t>Koleno 90° PVC-U DE 32 DN 25 PN 16</t>
  </si>
  <si>
    <t>Trubka PVC-U Ø 32x2,4mm PN 16</t>
  </si>
  <si>
    <t>Nátrubek přímý PVC-U DE 32 DN 25 PN 16</t>
  </si>
  <si>
    <t>Výměna regulace nátoku ze zdroje Chrudim ve VDJ Starý, celkem :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</si>
  <si>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</si>
  <si>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</si>
  <si>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</si>
  <si>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</si>
  <si>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</si>
  <si>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</si>
  <si>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</si>
  <si>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</si>
  <si>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</si>
  <si>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</si>
  <si>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</si>
  <si>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</si>
  <si>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</si>
  <si>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</si>
  <si>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</si>
  <si>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</si>
  <si>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</si>
  <si>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3.1.27</t>
  </si>
  <si>
    <t>3.1.28</t>
  </si>
  <si>
    <t>3.1.29</t>
  </si>
  <si>
    <t>3.1.30</t>
  </si>
  <si>
    <t>3.1.31</t>
  </si>
  <si>
    <t>3.1.32</t>
  </si>
  <si>
    <t>3.1.33</t>
  </si>
  <si>
    <t>Nerezová svařovaná podpěra potrubí Ø 608x4mm; kotvení na podlahu pomocí kotevního plechu s dvojicí nerezových chemických kotev do železobetonu vč. tmelu a aplikace; plochý kotevní třmen Ø 608mm; nerezový kotevní a spojovací materiál; 
Materiálové provedení: korozivzdorná ocel 1.4301 (X5CrNi 18-10) dle ČSN 10088-1</t>
  </si>
  <si>
    <t>Redukce centrická Ø 820/630x8 mm, stavební délka 600 mm
Materiálové provedení: ocel tř.11</t>
  </si>
  <si>
    <t>Spojovací materiál přírubových spojů s mezipřírubovou armaturou 
Závitová tyč DIN 976-1A; třída pevnosti 70; tvářená za studena
Matice šestihranná DIN 934/A2; třída pevnosti 70; tvářená za studena
2x podložka DIN 125A/A2
Materiálové provedení: nerezová ocel 1.4301
Přírubový spoj DN 350 PN 10 - 2 ks</t>
  </si>
  <si>
    <t>4.7</t>
  </si>
  <si>
    <t>5.3</t>
  </si>
  <si>
    <t>5.4</t>
  </si>
  <si>
    <t>5.5</t>
  </si>
  <si>
    <t>5.6</t>
  </si>
  <si>
    <t>Povrchová úprava stávajících ocelových a litinových potrubí - opravy poškozených nátěrů a úprava nových ocelových potrubí a potrubních dílů (tvarovky, příruby)
Rozsah prací: očištění povrchu potrubí na Sa 3 dle ČSN EN ISO 8501; příprava povrchu před provedením nátěru; očištění a odmaštění povrchu; kontrola provedení přípravy povrchu korozním inspektorem; vícevrstvý antikorozní nátěr pro prostředí se stupněm korozní agresivity C4 (vysoká) dle ČSN EN ISO 12944-2 při předpokládané vysoké životnosti nátěrového systému (H - více než 15 let) dle ČSN EN ISO 12944-1; závěrečná kontrola provedení, vzhledu a jakosti povrchové úpravy korozním inspektorem;
Zahrnuté pomocné práce a konstrukce: montážní lávky; zařízení stavby a práce pro zajištění bezpečnosti práce, ochrany zdraví a životního prostředí; likvidace použitého materiálu pro tryskání včetně poplatku za uložení nebo likvidaci; úklid mezi jednotlivými operacemi tryskání/natírání; 
Poznámka: práce ve ztíženém prostředí; prováděné na místě stavby</t>
  </si>
  <si>
    <t>Vrtání otvorů do železobetonových a zděných konstrukcí do ø 20mm; hl. do 150mm; 
cca 20 ks</t>
  </si>
  <si>
    <t>Koleno 15° svařované segmentové 630x8 mm
Materiálové provedení: ocel tř.11</t>
  </si>
  <si>
    <t>Redukce centrická Ø 820/630x8 mm
Materiálové provedení: ocel tř.11</t>
  </si>
  <si>
    <t>Trubka svařovaná Ø 630x8 mm
Materiálové provedení: ocel tř.11</t>
  </si>
  <si>
    <t xml:space="preserve">Přírubová uzavírací klapka DN 600 PN 10 s dvojitě excentricky uloženým diskem; ovládání nainstalovaným a seřízeným elektrickým  servopohonem se samosvornou převodovkou; řídící kazeta pohonu v odděleném provedení pro montáž na stěnu s propojovacím kabelem dl. 10m; krytí převodovky IP67; 
Parametry armatury: stavební délka 390mm řada 14 dle EN 558; stupeň netěsnosti A dle EN 12266; nalisované nerezové sedlo na tělese armatury s těsnícím O kroužkem; vyměnitelné pryžové těsnění na disku fixované nerezovým kroužkem; 
Materiálové provedení armatury: těleso, disk - tvárná litina GGG 50; hřídel - nerezová ocel AISI 431; dosedací sedlo nalisované na tělese klapky, spojovací materiál - nerezová ocel A2; fixační kroužek těsnění na disku - nerezová ocel; těsnění - pryž EPDM; ložisko - PTFE; 
Protikorozní ochrana armatury: těžká protikorozní ochrana v kvalitě dle GSK; 
Pozn.: armatura s atestem pro styk s pitnou vodou
Parametry pohonu:
rychlost přestavení (rychlost otevření/uzavření klapky) 90° - 70 sec; pracovní režim S2 = 20 min; místní mechanický ukazatel polohy; vyhřívací odpor; provozní podmínky -20 ÷ +60°C; s pevnými dorazy 90°; ruční ovládací kolo pro havarijní ovládání armatury s převodovým poměrem 1:1;
El. parametry pohonu:
P= 0,37 kW; U= 400/230 V; In= 1,1 A; Is= 5,4 A; f= 50 Hz; krytí pohonu včetně motoru IP 67; temperace P= 5W; U= 24 V; tepelná ochrana el. motoru; integrovaná spínací/řídící/signalizační jednotka; parametrizovatelné mikroprocesorové řízení; </t>
  </si>
  <si>
    <t xml:space="preserve">Přírubová uzavírací klapka DN 400 PN 10 s dvojitě excentricky uloženým diskem; ovládání nainstalovaným a seřízeným elektrickým  servopohonem se samosvornou převodovkou; řídící kazeta pohonu v odděleném provedení pro montáž na stěnu s propojovacím kabelem dl. 10m; krytí převodovky IP67; 
Parametry armatury: stavební délka 310mm řada 14 dle EN 558; stupeň netěsnosti A dle EN 12266; nalisované nerezové sedlo na tělese armatury s těsnícím O kroužkem; vyměnitelné pryžové těsnění na disku fixované nerezovým kroužkem; 
Materiálové provedení armatury: těleso, disk - tvárná litina GGG 50; hřídel - nerezová ocel AISI 431; dosedací sedlo nalisované na tělese klapky, spojovací materiál - nerezová ocel A2; fixační kroužek těsnění na disku - nerezová ocel; těsnění - pryž EPDM; ložisko - PTFE; 
Protikorozní ochrana armatury: těžká protikorozní ochrana v kvalitě dle GSK; 
Pozn.: armatura s atestem pro styk s pitnou vodou
Parametry pohonu:
rychlost přestavení (rychlost otevření/uzavření klapky) 90° - 70 sec; pracovní režim S2 = 20 min; místní mechanický ukazatel polohy; vyhřívací odpor; provozní podmínky -20 ÷ +60°C; s pevnými dorazy 90°; ruční ovládací kolo pro havarijní ovládání armatury s převodovým poměrem 1:1;
El. parametry pohonu:
P= 0,18 kW; U= 400/230 V; In= 0,5 A; Is= 1,7 A; f= 50 Hz; krytí pohonu včetně motoru IP 67; temperace P= 5W; U= 24 V; tepelná ochrana el. motoru; integrovaná spínací/řídící/signalizační jednotka; parametrizovatelné mikroprocesorové řízení; </t>
  </si>
  <si>
    <t>Nerezový svařovaný držák ovládací jednotky el. pohonu armatury Poz.1.1.18 výšky 1,1m pro kotvení na podlahu a kotevním plechem pro montáž ovládací jednotky; 2 kpl. nerezové chemické kotvy pro žb. konstrukce; nerezový spojovací materiál;
Materiálové provedení: korozivzdorná ocel 1.4301 (X5CrNi 18-10) dle ČSN 10088-1</t>
  </si>
  <si>
    <t>Plunžrový regulační a uzavírací ventil s převodem 90° DN 300 PN 10 pro trvalou regulaci průtoku bez kavitačního působení v celém rozsahu provozních průtoků; ovládání nainstalovaným a seřízeným elektrickým  servopohonem s regulací rychlosti přestavení vestavěným frekvenčním měničem vhodným pro regulaci se samosvornou převodovkou; ruční ovládání pohonu na armatuře;
Parametry armatury: rozsah průtoků Q= 0 až 300 l/s; obvyklý provozní průtok Q= 50 až 160 l/s; rozsah vstupního tlaku p= 380 až 510 kPa; rozsah výstupního tlaku p= 50 až 70 kPa; stavební délka 500mm řada 15 dle EN 558;
Materiálové provedení armatury: těleso - litina EN GJS-500-7; plunžr - nerezová ocel AISI 304; hřídel; ojnice plunžru - nerezová ocel AISI 420B; čelo plunžru, nosný a  přítlačný kroužek těsnění - nerezová ocel AISI 304; těsnění hřídele - CC333G; 
Protikorozní ochrana armatury: těžká protikorozní ochrana v kvalitě dle GSK; 
Médium: pitná voda
Pozn.: armatura s atestem pro styk s pitnou vodou
Parametry pohonu:
rychlost přestavení (rychlost otevření/uzavření ventilu) - 53 sec (nastavitelná); pracovní režim S4=1200 cyklů/hodinu - 40% ED; místní mechanický ukazatel polohy; vyhřívací odpor; provozní podmínky -20 ÷ +60°C; ruční ovládací kolo pro havarijní ovládání armatury s převodovým poměrem 1:1;
El. parametry pohonu:
P= 0,37 kW; U= 230 V; In= 1,1 A; Is= 3,7 A; f= 50 Hz; krytí pohonu včetně motoru IP 67; temperace P= 5W; U= 24 V; řízení pohonu s frekvenčním měničem v řídící kazetě; hlavní jištění pohonu max. 20 A; parametrizovatelné mikroprocesorové řízení; ukazatel stavu; kontrola sledu fází; obslužný magnetický-bezdotykový vypínač STOP-OTEVŘENO-ZAVŘENO; volící magnatický-bezdotykový vypínač s uzamykatelný MÍSTNĚ-DÁLKOVĚ- VYPNUTO; 8 binárních výstupů 24 V DC volně prametrizovatelných; 5 binárních vstupů 24 V DC volně prametrizovatelných; vysílač polohy s výstupem 4-20 mA; regulátor polohy pro vstupní signál 4-20 mA; LCD displej; přenos provozních a stavových hlášení pomocí Profibus DP1 - Profibus DP-V01, 1-kanál; krytí řídící kazety IP 67; propojovací kabel 10m; 
Účel: regulace a uzavírání nátoku ze zdroje Chrudim</t>
  </si>
  <si>
    <t>Demontáž trubního a armaturního vystrojení:
 - částečná demontáž potrubí DN 500 vč. armatur v armaturní komoře VDJ Starý -
   odtok do spotřebiště
- demontáž potrubí DN 800 a DN 600 vč. armatur v armaturní komoře VDJ Starý -
   odtok do spotřebiště
- demontáž měrného válce DN 600 v armaturní komoře VDJ Starý včetně
   napojovacích potrubí
- demontáž propoje DN 400 nátok Chrudim - nátok Nemošice 
- částečná demontáž propoje DN 800 mezi VDJ Nový a VDJ Starý
- demontáž regulačního ventilu DN 300 v armaturní komoře VDJ Starý
Součástí demontáže je i odstranění kotevních a podpěrných prvků, řezání spojovacího materiálu přírubových spojů a kotevních prvků, dělení zařízení a trubních rozvodů na dílčí části pro ruční dopravu, provizorní podepírání demontovaného zařízení, manipulační prostředky, vodorovné a svislé přesuny ve vodojemu a v areálu vodojemu, nakládání demontovaného zařízení na automobil, vypouštění provozních náplní zařízení včetně zajištění odpovídajících nádob na provozní náplně.</t>
  </si>
  <si>
    <t>VDJ starý, rušený blok 400x810x500m:0,4*0,81</t>
  </si>
  <si>
    <t>VDJ starý, rušený blok 800x800x500mm:0,8*0,8</t>
  </si>
  <si>
    <t>VDJ starý, rušený blok: 400x810x500m:0,4*0,81*0,5</t>
  </si>
  <si>
    <t>VDJ starý, rušený blok 800x800x500mm:0,8*0,8*0,5</t>
  </si>
  <si>
    <t>Společný nátok ze zdroje Chrudim v armaturní komoře VDJ Starý</t>
  </si>
  <si>
    <t>5.2.1</t>
  </si>
  <si>
    <t>5.2.2</t>
  </si>
  <si>
    <t>5.2.3</t>
  </si>
  <si>
    <t>Redukce excentrická svařovaná mořená Ø 608/308x4mm
Stavební délka: L= 508mm
Materiálové provedení: korozivzdorná ocel 1.4307, X2CrNi 18-9, dle ČSN EN 10088-1</t>
  </si>
  <si>
    <t>5.2.4</t>
  </si>
  <si>
    <t>Trubka nerezová svařovaná mořená Ø 44,5x1,5mm
Materiálové provedení: korozivzdorná ocel 1.4307, X2CrNi 18-9, dle ČSN EN 10088-1</t>
  </si>
  <si>
    <t>5.2.5</t>
  </si>
  <si>
    <t>Koleno svařované mořené 90° Ø 44,5x1,5mm
Poloměr zaoblení: R= Dx1,5
Materiálové provedení: korozivzdorná ocel 1.4307, X2CrNi 18-9, dle ČSN EN 10088-1</t>
  </si>
  <si>
    <t>5.2.6</t>
  </si>
  <si>
    <t>Nátrubek přivařovací DN 40 vnější závit 6/4"
Materiálové provedení: korozivzdorná ocel 1.4404, X2CrNiMo 17-12-2, dle ČSN EN 10088-1</t>
  </si>
  <si>
    <t>5.2.7</t>
  </si>
  <si>
    <t>Kulový kohout nerezový plnoprůtokový, třídílný, DN 40 PN 16, vnitřní závity 6/4", s pákou
Materiálové provedení: těleso, koule - nerezová ocel DIN 1.4401; těsnění PTFE; 
Médium: přebytečný kal</t>
  </si>
  <si>
    <t>5.2.8</t>
  </si>
  <si>
    <t>5.2.9</t>
  </si>
  <si>
    <t>5.2.10</t>
  </si>
  <si>
    <t>5.2.11</t>
  </si>
  <si>
    <t>5.2.12</t>
  </si>
  <si>
    <t>5.2.13</t>
  </si>
  <si>
    <t>5.2.14</t>
  </si>
  <si>
    <t>Trubka nerezová svařovaná mořená Ø 306x3mm
Materiálové provedení: korozivzdorná ocel 1.4307, X2CrNi 18-9, dle ČSN EN 10088-1</t>
  </si>
  <si>
    <t>5.2.15</t>
  </si>
  <si>
    <t>Trubka nerezová svařovaná mořená Ø 84x2mm
Materiálové provedení: korozivzdorná ocel 1.4307, X2CrNi 18-9, dle ČSN EN 10088-1</t>
  </si>
  <si>
    <t>5.2.16</t>
  </si>
  <si>
    <t>Příruba točivá DN 80 PN 10, ČSN EN 1092-1+A1 typ 02
Potrubí: Ø 84x2mm
Materiálové provedení: korozivzdorná ocel 1.4307, X2CrNi 18-9, dle ČSN EN 10088-1</t>
  </si>
  <si>
    <t>5.2.17</t>
  </si>
  <si>
    <t>Lemový kroužek přivařovací mořený Ø 84x2mm; DN 80 PN 10
Materiálové provedení: korozivzdorná ocel 1.4307, X2CrNi 18-9, dle ČSN EN 10088-1</t>
  </si>
  <si>
    <t>5.2.18</t>
  </si>
  <si>
    <t>Šoupátko přírubové DN 80 PN 10 s pogumovaným uzavíracím klínem;  ovládání ručním kolem
Stavební délka: řada 14 dle EN 558 (krátká); 
Materiálové provedení: těleso, víko, klín - tvárná litina GGG 50; pogumování klínu EPDM, ucpávkové těsnění - NBR; vřeteno - nerezová ocel 13% Cr; vřetenová matice, klínová matice - CR mosaz; spojovací materiál - nerez; 
Parametry zařízení: stupeň netěsnosti A dle EN 12266-1; atest pro styk s pitnou vodou Příslušenství: ruční kolo
Protikorozní ochrana: těžká protikorozní ochrana v kvalitě GSK, litinové díly opatřeny uvnitř i vně epoxidovým nástřikem;
Účel: uzavírání odbočky pro odvzdušňovací ventil</t>
  </si>
  <si>
    <t>5.2.19</t>
  </si>
  <si>
    <t xml:space="preserve">Od a zavzdušňovací ventil přírubový DN 80 PN 16; závitový výstup vzduchu 2", minimální přetlak pro utěsnění odvzdušňovacích průřezů p= 0,01 MPa
Materiálové provedení: těleso a víko - tvárná litina GGG-40; plovák - plast; uzavírací zvon, spojovací materiál - nerez; těsnění - pryž EPDM
Protikorozní ochrana: těžká povrchová ochrana v kvalitě GSK, povrstvení epoxidovým práškem vnitřních a vnějších ploch litinových dílů
Médium: pitná voda
Pozn.: atest pro styk s pitnou vodou </t>
  </si>
  <si>
    <t>5.2.20</t>
  </si>
  <si>
    <t>5.2.21</t>
  </si>
  <si>
    <t>Koleno svařované mořené 90° Ø 54x2mm
Poloměr zaoblení: R= Dx1,5
Materiálové provedení: korozivzdorná ocel 1.4307, X2CrNi 18-9, dle ČSN EN 10088-1</t>
  </si>
  <si>
    <t>5.2.22</t>
  </si>
  <si>
    <t>5.2.23</t>
  </si>
  <si>
    <t>5.2.24</t>
  </si>
  <si>
    <t>5.2.25</t>
  </si>
  <si>
    <t>5.2.26</t>
  </si>
  <si>
    <t>Nátrubek přivařovací DN 15 vnitřní závit 1/2"
Materiálové provedení: korozivzdorná ocel 1.4404, X2CrNiMo 17-12-2, dle ČSN EN 10088-1</t>
  </si>
  <si>
    <t>5.2.27</t>
  </si>
  <si>
    <t>Kolový kohout vzorkovací DN 15 PN 10 s vnějším závitem 1/2", páka, koleno 90° na výtoku
Materiálové provedení: korozivzdorná ocel 1.4301 (X5CrNi 18-10) dle ČSN 10088-1</t>
  </si>
  <si>
    <t>5.2.28</t>
  </si>
  <si>
    <t>5.2.29</t>
  </si>
  <si>
    <t>5.2.30</t>
  </si>
  <si>
    <t>Příruba točivá DN 50 PN 10, ČSN EN 1092-1+A1 typ 02
Potrubí: Ø 54x2mm
Materiálové provedení: korozivzdorná ocel 1.4307, X2CrNi 18-9, dle ČSN EN 10088-1</t>
  </si>
  <si>
    <t>5.2.31</t>
  </si>
  <si>
    <t>Lemový kroužek přivařovací mořený Ø 54x2mm; DN 50 PN 10
Materiálové provedení: korozivzdorná ocel 1.4307, X2CrNi 18-9, dle ČSN EN 10088-1</t>
  </si>
  <si>
    <t>5.2.32</t>
  </si>
  <si>
    <t>Šoupátko přírubové DN 50 PN 10 s pogumovaným uzavíracím klínem;  ovládání ručním kolem
Stavební délka: řada 14 dle EN 558 (krátká); 
Materiálové provedení: těleso, víko, klín - tvárná litina GGG 50; pogumování klínu EPDM, ucpávkové těsnění - NBR; vřeteno - nerezová ocel 13% Cr; vřetenová matice, klínová matice - CR mosaz; spojovací materiál - nerez; 
Parametry zařízení: stupeň netěsnosti A dle EN 12266-1; atest pro styk s pitnou vodou
Příslušenství: ruční kolo
Protikorozní ochrana: těžká protikorozní ochrana v kvalitě GSK, litinové díly opatřeny uvnitř i vně epoxidovým nástřikem;
Účel: uzavírání odbočky pro odvzdušňovací ventil</t>
  </si>
  <si>
    <t>5.2.33</t>
  </si>
  <si>
    <t xml:space="preserve">Od a zavzdušňovací ventil přírubový DN 50 PN 16; závitový výstup vzduchu 1 1/4", minimální přetlak pro utěsnění odvzdušňovacích průřezů p= 0,01 MPa
Materiálové provedení: těleso a víko - tvárná litina GGG-40; plovák - plast; uzavírací zvon, spojovací materiál - nerez; těsnění - pryž EPDM
Protikorozní ochrana: těžká povrchová ochrana v kvalitě GSK, povrstvení epoxidovým práškem vnitřních a vnějších ploch litinových dílů
Médium: pitná voda
Pozn.: atest pro styk s pitnou vodou </t>
  </si>
  <si>
    <t>5.2.34</t>
  </si>
  <si>
    <t>Koleno svařované mořené 90° Ø 306x3mm
Poloměr zaoblení: R= Dx1,5
Materiálové provedení: korozivzdorná ocel 1.4307, X2CrNi 18-9, dle ČSN EN 10088-1</t>
  </si>
  <si>
    <t>5.2.35</t>
  </si>
  <si>
    <t>5.2.36</t>
  </si>
  <si>
    <t>Koleno svařované mořené 20° Ø 306x3mm
Poloměr zaoblení: R= Dx1,5
Materiálové provedení: korozivzdorná ocel 1.4307, X2CrNi 18-9, dle ČSN EN 10088-1</t>
  </si>
  <si>
    <t>5.2.37</t>
  </si>
  <si>
    <t>Redukce excentrická svařovaná mořená Ø 508/308x4mm
Stavební délka: L= 508mm
Materiálové provedení: korozivzdorná ocel 1.4404, X2CrNiMo 17-12-2, dle ČSN EN 10088-1</t>
  </si>
  <si>
    <t>5.2.38</t>
  </si>
  <si>
    <t>Trubka nerezová svařovaná mořená Ø 28x1,5mm
Materiálové provedení: korozivzdorná ocel 1.4404, X2CrNiMo 17-12-2, dle ČSN EN 10088-1</t>
  </si>
  <si>
    <t>5.2.39</t>
  </si>
  <si>
    <t>Příruba plochá přivařovací s hladkou těsnící lištou DN 25 PN 10; 
ČSN EN 1092-1+A1 (131170) typ 01
Napojované potrubí: Ø 28x1,5mm
Materiálové provedení: korozivzdorná ocel 1.4404, X2CrNiMo 17-12-2, dle ČSN EN 10088-1</t>
  </si>
  <si>
    <t>5.2.40</t>
  </si>
  <si>
    <t>Trubka nerezová svařovaná mořená Ø 508x4mm
Materiálové provedení: korozivzdorná ocel 1.4404, X2CrNiMo 17-12-2, dle ČSN EN 10088-1</t>
  </si>
  <si>
    <t>5.2.41</t>
  </si>
  <si>
    <t>Koleno svařované mořené 90° Ø 508x4mm
Poloměr zaoblení: R= D+100
Materiálové provedení: korozivzdorná ocel 1.4307, X2CrNi 18-9, dle ČSN EN 10088-1</t>
  </si>
  <si>
    <t>5.2.42</t>
  </si>
  <si>
    <t>Redukce centrická svařovaná mořená Ø 608/508x4mm
Stavební délka: L= (D-d)x3
Materiálové provedení: korozivzdorná ocel 1.4404, X2CrNiMo 17-12-2, dle ČSN EN 10088-1</t>
  </si>
  <si>
    <t>5.2.43</t>
  </si>
  <si>
    <t>Příruba točivá DN 600 PN 10, ČSN EN 1092-1+A1 typ 02
Potrubí: Ø 608x4mm
Materiálové provedení: korozivzdorná ocel 1.4404, X2CrNiMo 17-12-2, dle ČSN EN 10088-1</t>
  </si>
  <si>
    <t>5.2.44</t>
  </si>
  <si>
    <t>Lemový kroužek přivařovací mořený Ø 608x4mm; DN 600 PN 10
Materiálové provedení: korozivzdorná ocel 1.4404, X2CrNiMo 17-12-2, dle ČSN EN 10088-1</t>
  </si>
  <si>
    <t>5.2.45</t>
  </si>
  <si>
    <t>Příruba točivá DN 500 PN 10, ČSN EN 1092-1+A1 typ 02
Potrubí: Ø 508x4mm
Materiálové provedení: korozivzdorná ocel 1.4404, X2CrNiMo 17-12-2, dle ČSN EN 10088-1</t>
  </si>
  <si>
    <t>5.2.46</t>
  </si>
  <si>
    <t>Lemový kroužek přivařovací mořený Ø 508x4mm; DN 500 PN 10
Materiálové provedení: korozivzdorná ocel 1.4404, X2CrNiMo 17-12-2, dle ČSN EN 10088-1</t>
  </si>
  <si>
    <t>5.2.47</t>
  </si>
  <si>
    <t>Příruba přivařovací s hladkou těsnící lištou DN 500 PN 10; ČSN EN 1092-1+A1 
 typ 01
Potrubí: Ø 530x8mm
Materiálové provedení: ocel tř.11</t>
  </si>
  <si>
    <t>5.2.48</t>
  </si>
  <si>
    <t>Redukce centrická svařovaná mořená Ø 630/530x8mm
Stavební délka: L= (D-d)x3
Materiálové provedení: ocel tř.11</t>
  </si>
  <si>
    <t>5.2.49</t>
  </si>
  <si>
    <t>Dělení stávajícího ocelového potrubí Ø 530x8mm</t>
  </si>
  <si>
    <t>5.2.50</t>
  </si>
  <si>
    <t>Šroubení přímé PVC-U DE 50 DN 40 PN 16 s nerez. vnějším závitem 6/4" a objímkou pro lepení</t>
  </si>
  <si>
    <t>5.2.51</t>
  </si>
  <si>
    <t>Koleno 90° PVC-U DE 50 DN 40 PN 16</t>
  </si>
  <si>
    <t>5.2.52</t>
  </si>
  <si>
    <t>Trubka PVC-U Ø 50x3,7mm PN 16</t>
  </si>
  <si>
    <t>5.2.53</t>
  </si>
  <si>
    <t>Nerezová svařovaná podpěra potrubí Ø 306x3mm; kotvení na podlahu pomocí kotevního plechu s dvojicí nerezových chemických kotev do železobetonu vč. tmelu a aplikace; plochý kotevní třmen
 Ø 306mm; nerezový kotevní a spojovací materiál; 
Rozměry: výška podpěry 1550mm
Materiálové provedení: korozivzdorná ocel 1.4301 (X5CrNi 18-10) dle ČSN 10088-1</t>
  </si>
  <si>
    <t>5.2.54</t>
  </si>
  <si>
    <t>Nerezová svařovaná podpěra potrubí Ø 508x4mm; kotvení na podlahu pomocí kotevního plechu s dvojicí nerezových chemických kotev do železobetonu vč. tmelu a aplikace; plochý kotevní třmen
 Ø 508mm; nerezový kotevní a spojovací materiál; 
Rozměry: výška podpěry 1100mm
Materiálové provedení: korozivzdorná ocel 1.4301 (X5CrNi 18-10) dle ČSN 10088-1</t>
  </si>
  <si>
    <t>Společný nátok ze zdroje Chrudim v armaturní komoře VDJ Starý, celkem :</t>
  </si>
  <si>
    <t>Ploché těsnění s ocelovou vložkou pro přírubový spoj dle DIN 1514-1
Materiálové provedení: EPDM s ocelovou vložkou
Přírubový spoj DN 600 PN 10 - 6 ks
Přírubový spoj DN 500 PN 10 - 4 ks
Přírubový spoj DN 400 PN 10 - 16 ks
Přírubový spoj DN 350 PN 10 - 6 ks
Přírubový spoj DN 300 PN 10 - 10 ks
Přírubový spoj DN 250 PN 10 - 5 ks</t>
  </si>
  <si>
    <t>Spojovací materiál přírubových spojů
Šroub se šestihrannou hlavou DIN 931/A2; třída pevnosti 70; tvářený za studena
Matice šestihranná DIN 934/A2
2x podložka DIN 125A/A2
Materiálové provedení: nerezová ocel 1.4301
Přírubový spoj DN 600 PN 10 - 6 ks
Přírubový spoj DN 500 PN 10 - 4 ks
Přírubový spoj DN 400 PN 10 - 16 ks
Přírubový spoj DN 350 PN 10 - 6 ks
Přírubový spoj DN 300 PN 10 - 10 ks
Přírubový spoj DN 250 PN 10 - 5 ks</t>
  </si>
  <si>
    <t>8.2</t>
  </si>
  <si>
    <t>8.3</t>
  </si>
  <si>
    <t>Demontáž a opětovná montáž schodiště před vstupem do starého vodojemu. V místě výkopu pro výměnu nátokového potrubí z nového VDJ.</t>
  </si>
  <si>
    <t>Přemístění sond a dávkování chloru v prostoru armaturní komoru VDJ starý</t>
  </si>
  <si>
    <r>
      <t xml:space="preserve">Strojní montáž přírubového indukčního průtokoměru DN 250 PN 10 do potrubní trasy
vč. dodávky 2 ks plochého těsnění EPDM s ocelovou vložkou a kompletního spojovacího materiálu z korozivzdorné oceli 1.4301 pro dva přírubové spoje; 
</t>
    </r>
    <r>
      <rPr>
        <sz val="8"/>
        <color rgb="FFFF0000"/>
        <rFont val="Arial"/>
        <family val="2"/>
        <charset val="238"/>
      </rPr>
      <t>Pozn.: dodávka průtokoměru a elektrické zapojení je součástí samostatné dodávky části ASŘ (mimo rozsah stavby dle této dokumentace)</t>
    </r>
  </si>
  <si>
    <r>
      <t xml:space="preserve">Strojní montáž přírubového indukčního průtokoměru DN 300 PN 10 do potrubní trasy
vč. dodávky 2 ks plochého těsnění EPDM s ocelovou vložkou a kompletního spojovacího materiálu z korozivzdorné oceli 1.4301 pro dva přírubové spoje; 
</t>
    </r>
    <r>
      <rPr>
        <sz val="8"/>
        <color rgb="FFFF0000"/>
        <rFont val="Arial"/>
        <family val="2"/>
        <charset val="238"/>
      </rPr>
      <t>Pozn.: dodávka průtokoměru a elektrické zapojení je součástí samostatné dodávky části ASŘ (mimo rozsah stavby dle této dokumentace)</t>
    </r>
  </si>
  <si>
    <r>
      <t xml:space="preserve">Montážní vložka přírubová DN 400 PN 10 bez průchozích šroubů; stavební délka 350mm, vymezovací posuv ± 20mm; atest pro styk s pitnou vodou; 
Materiálové provedení: vnější ochranný díl, vnitřní posuvný díl - ocel tř.11; šrouby, matice, podložky - nerezová ocel tř. 17; těsnění EPDM
Protikorozní ochrana: epoxidový nástřik vnitřních a vnějších povrchů v kvalitě GSK </t>
    </r>
    <r>
      <rPr>
        <sz val="8"/>
        <color rgb="FFFF0000"/>
        <rFont val="Arial"/>
        <family val="2"/>
        <charset val="238"/>
      </rPr>
      <t>Pozn.: dodávka armatury a elektrické zapojení je součástí samostatné dodávky části ASŘ (mimo rozsah stavby dle této dokumentace)</t>
    </r>
  </si>
  <si>
    <r>
      <t xml:space="preserve">Přírubová uzavírací klapka DN 400 PN 10 s dvojitě excentricky uloženým diskem; ovládání převodovkou s ručním kolem;
Parametry armatury: stavební délka 350mm řada 14 dle EN 558; stupeň netěsnosti A dle EN 12266; nalisované nerezové sedlo na tělese armatury s těsnícím O kroužkem; vyměnitelné pryžové těsnění na disku fixované nerezovým kroužkem; 
Materiálové provedení armatury: těleso, disk - tvárná litina GGG 50; hřídel - nerezová ocel AISI 431; dosedací sedlo nalisované na tělese klapky, spojovací materiál - nerezová ocel A2; fixační kroužek těsnění na disku - nerezová ocel; těsnění - pryž EPDM; ložisko - PTFE; 
Protikorozní ochrana armatury: těžká protikorozní ochrana v kvalitě dle GSK; 
Pozn.: armatura s atestem pro styk s pitnou vodou                                               </t>
    </r>
    <r>
      <rPr>
        <sz val="8"/>
        <color rgb="FFFF0000"/>
        <rFont val="Arial"/>
        <family val="2"/>
        <charset val="238"/>
      </rPr>
      <t>Pozn.: dodávka armatury a elektrické zapojení je součástí samostatné dodávky části ASŘ (mimo rozsah stavby dle této dokumentace)</t>
    </r>
  </si>
  <si>
    <r>
      <t xml:space="preserve">Mezipřírubová uzavírací motýlková klapka DN 600 PN 10 s převodovkou s ovládáním ručním kolem; závitové otvory v tělese klapky (koncová armatura);
Materiálové provedení: těleso - tvárná litina GGG-40; těsnění - EPDM; disk - korozivzdorná ocel AISI 316; šroub, pojistka vřetene - nerezová ocel A2; vřeteno - nerezová ocel AISI 420; 
Parametry zařízení: stupeň netěsnosti A dle EN 12266-1; stavební délka 153mm řada 20 dle EN 558; leštěné hrany nerezového disku; 
Protikorozní ochrana: těžká protikorozní ochrana v kvalitě GSK, litinové díly opatřeny uvnitř i vně epoxidovým nástřikem;
Pozn.: armatura s atestem pro styk s pitnou vodou
Médium: pitná voda
Účel: uzavírání propojovacího potrubí VJ Nový a Starý ve VDJ Starý                   </t>
    </r>
    <r>
      <rPr>
        <sz val="8"/>
        <color rgb="FFFF0000"/>
        <rFont val="Arial"/>
        <family val="2"/>
        <charset val="238"/>
      </rPr>
      <t>Pozn.: dodávka armatury a elektrické zapojení je součástí samostatné dodávky části ASŘ (mimo rozsah stavby dle této dokumentace)</t>
    </r>
  </si>
  <si>
    <r>
      <t xml:space="preserve">Mezipřírubová uzavírací motýlková klapka DN 300 PN 10 s převodovkou s ovládáním ručním kolem; 
Materiálové provedení: těleso - tvárná litina GGG-40; těsnění - EPDM; disk - korozivzdorná ocel AISI 316; šroub, pojistka vřetene - nerezová ocel A2; vřeteno - nerezová ocel AISI 420; 
Parametry zařízení: stupeň netěsnosti A dle EN 12266-1; stavební délka 78 mm řada 20 dle EN 558; leštěné hrany nerezového disku; 
Protikorozní ochrana: těžká protikorozní ochrana v kvalitě GSK, litinové díly opatřeny uvnitř i vně epoxidovým nástřikem;
Pozn.: armatura s atestem pro styk s pitnou vodou
Médium: pitná voda
Účel: uzavírání nátokového potrubí DN 300 ze zdroje Chrudim                           </t>
    </r>
    <r>
      <rPr>
        <sz val="8"/>
        <color rgb="FFFF0000"/>
        <rFont val="Arial"/>
        <family val="2"/>
        <charset val="238"/>
      </rPr>
      <t>Pozn.: dodávka armatury a elektrické zapojení je součástí samostatné dodávky části ASŘ (mimo rozsah stavby dle této dokumentace)</t>
    </r>
  </si>
  <si>
    <r>
      <t xml:space="preserve">Montážní vložka přírubová DN 300 PN 10 bez průchozích šroubů; stavební délka 300mm, vymezovací posuv </t>
    </r>
    <r>
      <rPr>
        <sz val="8"/>
        <rFont val="Calibri"/>
        <family val="2"/>
        <charset val="238"/>
      </rPr>
      <t xml:space="preserve">± </t>
    </r>
    <r>
      <rPr>
        <sz val="8"/>
        <rFont val="Arial"/>
        <family val="2"/>
        <charset val="238"/>
      </rPr>
      <t xml:space="preserve">15mm; atest pro styk s pitnou vodou; 
Materiálové provedení: vnější ochranný díl, vnitřní posuvný díl - ocel tř.11; šrouby, matice, podložky - nerezová ocel tř. 17; těsnění EPDM
Protikorozní ochrana: epoxidový nástřik vnitřních a vnějších povrchů v kvalitě GSK </t>
    </r>
    <r>
      <rPr>
        <sz val="8"/>
        <color rgb="FFFF0000"/>
        <rFont val="Arial"/>
        <family val="2"/>
        <charset val="238"/>
      </rPr>
      <t>Pozn.: dodávka armatury a elektrické zapojení je součástí samostatné dodávky části ASŘ (mimo rozsah stavby dle této dokumentace)</t>
    </r>
  </si>
  <si>
    <r>
      <t xml:space="preserve">Plunžrový regulační a uzavírací ventil s převodem 90° DN 300 PN 10 pro trvalou regulaci průtoku bez kavitačního působení v celém rozsahu provozních průtoků; ovládání nainstalovaným a seřízeným elektrickým  servopohonem s regulací rychlosti přestavení vestavěným frekvenčním měničem vhodným pro regulaci se samosvornou převodovkou; ruční ovládání pohonu na armatuře;
Parametry armatury: rozsah průtoků Q= 0 až 300 l/s; obvyklý provozní průtok Q= 50 až 160 l/s; rozsah vstupního tlaku p= 380 až 510 kPa; rozsah výstupního tlaku p= 50 až 70 kPa; stavební délka 500mm řada 15 dle EN 558;
Materiálové provedení armatury: těleso - litina EN GJS-500-7; plunžr - nerezová ocel AISI 304; hřídel; ojnice plunžru - nerezová ocel AISI 420B; čelo plunžru, nosný kroužek těsnění, přítlačný kroužek těsnění - nerezová ocel AISI 304; těsnění hřídele - CC333G; 
Protikorozní ochrana armatury: těžká protikorozní ochrana v kvalitě dle GSK; 
Médium: pitná voda
Pozn.: armatura s atestem pro styk s pitnou vodou
Parametry pohonu:
rychlost přestavení (rychlost otevření/uzavření ventilu) - 53 sec (nastavitelná); pracovní režim S4=1200 cyklů/hodinu - 40% ED; místní mechanický ukazatel polohy; vyhřívací odpor; provozní podmínky -20 ÷ +60°C; ruční ovládací kolo pro havarijní ovládání armatury s převodovým poměrem 1:1;
El. parametry pohonu:
P= 0,37 kW; U= 230 V; In= 1,1 A; Is= 3,7 A; f= 50 Hz; krytí pohonu včetně motoru IP 67; temperace P= 5W; U= 24 V; řízení pohonu s frekvenčním měničem v řídící kazetě; hlavní jištění pohonu max. 20 A; parametrizovatelné mikroprocesorové řízení; ukazatel stavu; kontrola sledu fází; obslužný magnetický-bezdotykový vypínač STOP-OTEVŘENO-ZAVŘENO; volící magnatický-bezdotykový vypínač s uzamykatelný MÍSTNĚ-DÁLKOVĚ- VYPNUTO; 8 binárních výstupů 24 V DC volně prametrizovatelných; 5 binárních vstupů 24 V DC volně prametrizovatelných; vysílač polohy s výstupem 4-20 mA; regulátor polohy pro vstupní signál 4-20 mA; LCD displej; přenos provozních a stavových hlášení pomocí Profibus DP1 - Profibus DP-V01, 1-kanál; krytí řídící kazety IP 67; propojovací kabel 10m; 
Účel: regulace a uzavírání nátoku ze zdroje Chrudim                                            </t>
    </r>
    <r>
      <rPr>
        <sz val="8"/>
        <color rgb="FFFF0000"/>
        <rFont val="Arial"/>
        <family val="2"/>
        <charset val="238"/>
      </rPr>
      <t>Pozn.: dodávka armatury a elektrické zapojení je součástí samostatné dodávky části ASŘ (mimo rozsah stavby dle této dokumentace)</t>
    </r>
  </si>
  <si>
    <r>
      <t xml:space="preserve">Přírubová uzavírací klapka DN 400 PN 10 s dvojitě excentricky uloženým diskem; ovládání nainstalovaným a seřízeným elektrickým  servopohonem se samosvornou převodovkou; řídící kazeta pohonu v odděleném provedení pro montáž na stěnu s propojovacím kabelem dl. 10m; krytí převodovky IP67; 
Parametry armatury: stavební délka 310mm řada 14 dle EN 558; stupeň netěsnosti A dle EN 12266; nalisované nerezové sedlo na tělese armatury s těsnícím O kroužkem; vyměnitelné pryžové těsnění na disku fixované nerezovým kroužkem; 
Materiálové provedení armatury: těleso, disk - tvárná litina GGG 50; hřídel - nerezová ocel AISI 431; dosedací sedlo nalisované na tělese klapky, spojovací materiál - nerezová ocel A2; fixační kroužek těsnění na disku - nerezová ocel; těsnění - pryž EPDM; ložisko - PTFE; 
Protikorozní ochrana armatury: těžká protikorozní ochrana v kvalitě dle GSK; 
Pozn.: armatura s atestem pro styk s pitnou vodou
Parametry pohonu:
rychlost přestavení (rychlost otevření/uzavření klapky) 90° - 70 sec; pracovní režim S2 = 20 min; místní mechanický ukazatel polohy; vyhřívací odpor; provozní podmínky -20 ÷ +60°C; s pevnými dorazy 90°; ruční ovládací kolo pro havarijní ovládání armatury s převodovým poměrem 1:1;
El. parametry pohonu:
P= 0,18 kW; U= 400/230 V; In= 0,5 A; Is= 1,7 A; f= 50 Hz; krytí pohonu včetně motoru IP 67; temperace P= 5W; U= 24 V; tepelná ochrana el. motoru; integrovaná spínací/řídící/signalizační jednotka; parametrizovatelné mikroprocesorové řízení; ukazatel stavu; kontrola sledu fází; mechanická stykačová jednotka s výkonem do max. P= 4,0 kW; obslužný magnetický bezdotykový vypínač stop/otevřeno/zavřeno; volící magnetický bezdotykový vypínač místně/dálkově/vypnuto; 8 binárních výstupů 24 V DC volně prametrizovatelných; 5 binárních vstupů 24 V DC volně prametrizovatelných; LCD displej; přenos provozních a stavových hlášení pomocí Profibus DP1 - Profibus DP-V01, 1-kanál; krytí řídící kazety IP 67;
Účel: uzavírání odtoku do spotřebiště z VDJ Starý                                                   </t>
    </r>
    <r>
      <rPr>
        <sz val="8"/>
        <color rgb="FFFF0000"/>
        <rFont val="Arial"/>
        <family val="2"/>
        <charset val="238"/>
      </rPr>
      <t>Pozn.: dodávka armatury a elektrické zapojení je součástí samostatné dodávky části ASŘ (mimo rozsah stavby dle této dokumentace)</t>
    </r>
  </si>
  <si>
    <r>
      <t xml:space="preserve">Přírubová uzavírací klapka DN 400 PN 10 s dvojitě excentricky uloženým diskem; ovládání převodovkou s ručním kolem;
Parametry armatury: stavební délka 350mm řada 14 dle EN 558; stupeň netěsnosti A dle EN 12266; nalisované nerezové sedlo na tělese armatury s těsnícím O kroužkem; vyměnitelné pryžové těsnění na disku fixované nerezovým kroužkem; 
Materiálové provedení armatury: těleso, disk - tvárná litina GGG 50; hřídel - nerezová ocel AISI 431; dosedací sedlo nalisované na tělese klapky, spojovací materiál - nerezová ocel A2; fixační kroužek těsnění na disku - nerezová ocel; těsnění - pryž EPDM; ložisko - PTFE; 
Protikorozní ochrana armatury: těžká protikorozní ochrana v kvalitě dle GSK; 
</t>
    </r>
    <r>
      <rPr>
        <sz val="8"/>
        <color rgb="FF000000"/>
        <rFont val="Arial"/>
        <family val="2"/>
        <charset val="238"/>
      </rPr>
      <t>Pozn.: armatura s atestem pro styk s pitnou vodou</t>
    </r>
    <r>
      <rPr>
        <sz val="8"/>
        <color rgb="FFFF0000"/>
        <rFont val="Arial"/>
        <family val="2"/>
        <charset val="238"/>
      </rPr>
      <t xml:space="preserve">                                               Pozn.: dodávka armatury a elektrické zapojení je součástí samostatné dodávky části ASŘ (mimo rozsah stavby dle této dokumentace)</t>
    </r>
  </si>
  <si>
    <r>
      <t xml:space="preserve">ukazatel stavu; kontrola sledu fází; mechanická stykačová jednotka s výkonem do max. P= 4,0 kW; obslužný magnetický bezdotykový vypínač stop/otevřeno/zavřeno; volící magnetický bezdotykový vypínač místně/dálkově/vypnuto; 8 binárních výstupů 24 V DC volně prametrizovatelných; 5 binárních vstupů 24 V DC volně prametrizovatelných; LCD displej; přenos provozních a stavových hlášení pomocí Profibus DP1 - Profibus DP-V01, 1-kanál; krytí řídící kazety IP 67;
Účel: uzavírání odtoku do spotřebiště z VDJ Starý                                                  </t>
    </r>
    <r>
      <rPr>
        <sz val="8"/>
        <color rgb="FFFF0000"/>
        <rFont val="Arial"/>
        <family val="2"/>
        <charset val="238"/>
      </rPr>
      <t>Pozn.: dodávka armatury a elektrické zapojení je součástí samostatné dodávky části ASŘ (mimo rozsah stavby dle této dokumentace)</t>
    </r>
  </si>
  <si>
    <r>
      <t xml:space="preserve">Montážní vložka přírubová DN 250 PN 10 bez průchozích šroubů; stavební délka 250mm, vymezovací posuv ± 15mm; atest pro styk s pitnou vodou; 
Materiálové provedení: vnější ochranný díl, vnitřní posuvný díl - ocel tř.11; šrouby, matice, podložky - nerezová ocel tř. 17; těsnění EPDM
Protikorozní ochrana: epoxidový nástřik vnitřních a vnějších povrchů v kvalitě GSK </t>
    </r>
    <r>
      <rPr>
        <sz val="8"/>
        <color rgb="FFFF0000"/>
        <rFont val="Arial"/>
        <family val="2"/>
        <charset val="238"/>
      </rPr>
      <t>Pozn.: dodávka armatury je součástí samostatné dodávky objednatele</t>
    </r>
  </si>
  <si>
    <r>
      <t xml:space="preserve">Montáž nové mezipřírubové klapky DN 500 PN 10                                                 </t>
    </r>
    <r>
      <rPr>
        <sz val="8"/>
        <color rgb="FFFF0000"/>
        <rFont val="Arial"/>
        <family val="2"/>
        <charset val="238"/>
      </rPr>
      <t>Pozn.: dodávka armatury je součástí samostatné dodávky objednatele</t>
    </r>
  </si>
  <si>
    <r>
      <t xml:space="preserve">Mezipřírubová uzavírací motýlková klapka DN 350 PN 10 s převodovkou s ovládáním ručním kolem; 
Materiálové provedení: těleso - tvárná litina GGG-40; těsnění - EPDM; disk - korozivzdorná ocel AISI 316; šroub, pojistka vřetene - nerezová ocel A2; vřeteno - nerezová ocel AISI 420; 
Parametry zařízení: stupeň netěsnosti A dle EN 12266-1; stavební délka 78 mm řada 20 dle EN 558; leštěné hrany nerezového disku; 
Protikorozní ochrana: těžká protikorozní ochrana v kvalitě GSK, litinové díly opatřeny uvnitř i vně epoxidovým nástřikem;
Pozn.: armatura s atestem pro styk s pitnou vodou
Médium: pitná voda
Účel: uzavírání nátoku do akumulačních komor VDJ Starý                                   </t>
    </r>
    <r>
      <rPr>
        <sz val="8"/>
        <color rgb="FFFF0000"/>
        <rFont val="Arial"/>
        <family val="2"/>
        <charset val="238"/>
      </rPr>
      <t>Pozn.: dodávka armatury je součástí samostatné dodávky objednatele</t>
    </r>
  </si>
  <si>
    <r>
      <t xml:space="preserve">Montážní vložka přírubová DN 400 PN 10 bez průchozích šroubů; stavební délka 350mm, vymezovací posuv </t>
    </r>
    <r>
      <rPr>
        <sz val="8"/>
        <rFont val="Calibri"/>
        <family val="2"/>
        <charset val="238"/>
      </rPr>
      <t xml:space="preserve">± </t>
    </r>
    <r>
      <rPr>
        <sz val="8"/>
        <rFont val="Arial"/>
        <family val="2"/>
        <charset val="238"/>
      </rPr>
      <t xml:space="preserve">20mm; atest pro styk s pitnou vodou; 
Materiálové provedení: vnější ochranný díl, vnitřní posuvný díl - ocel tř.11; šrouby, matice, podložky - nerezová ocel tř. 17; těsnění EPDM
Protikorozní ochrana: epoxidový nástřik vnitřních a vnějších povrchů v kvalitě GSK </t>
    </r>
    <r>
      <rPr>
        <sz val="8"/>
        <color rgb="FFFF0000"/>
        <rFont val="Arial"/>
        <family val="2"/>
        <charset val="238"/>
      </rPr>
      <t>Pozn.: dodávka armatury je součástí samostatné dodávky objednatele</t>
    </r>
  </si>
  <si>
    <t>Oprava stěn armaturní komory</t>
  </si>
  <si>
    <t>Montáž, demontáž a přesuny lešení, zaplachtování trubních rozvodů</t>
  </si>
  <si>
    <t>klp</t>
  </si>
  <si>
    <t>Mechanické očištění a odstranění nesoudržné plochy</t>
  </si>
  <si>
    <t>Otryskání celého rozsahu tlakovou vdou WAP, úklid suti do kontejneru, případné obroušení lokálních ploch</t>
  </si>
  <si>
    <r>
      <t>Sanace ocelových výztuží a I profilů (10</t>
    </r>
    <r>
      <rPr>
        <sz val="8"/>
        <rFont val="Aptos Narrow"/>
        <family val="2"/>
      </rPr>
      <t>%</t>
    </r>
    <r>
      <rPr>
        <sz val="9.1999999999999993"/>
        <rFont val="Arial"/>
        <family val="2"/>
        <charset val="238"/>
      </rPr>
      <t>)</t>
    </r>
  </si>
  <si>
    <t>Hrubá reprofilace povrchu do 20 mm (odhad plochy 20%)</t>
  </si>
  <si>
    <t>Nátěr pružným cementovým nátěrem, dvě vrstvy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</si>
</sst>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Kč&quot;_-;\-* #,##0.00\ &quot;Kč&quot;_-;_-* &quot;-&quot;??\ &quot;Kč&quot;_-;_-@_-"/>
    <numFmt numFmtId="164" formatCode="0.0%"/>
    <numFmt numFmtId="165" formatCode="0.0"/>
    <numFmt numFmtId="166" formatCode="0.00000"/>
    <numFmt numFmtId="167" formatCode="\ #,##0&quot;      &quot;;\-#,##0&quot;      &quot;;&quot; -      &quot;;@\ "/>
    <numFmt numFmtId="168" formatCode="\ #,##0\ ;\-#,##0\ ;&quot; - &quot;;@\ "/>
    <numFmt numFmtId="169" formatCode="\ #,##0.00\ ;\-#,##0.00\ ;&quot; -&quot;#\ ;@\ "/>
    <numFmt numFmtId="170" formatCode="&quot; Ł&quot;#,##0\ ;&quot;-Ł&quot;#,##0\ ;&quot; Ł- &quot;;@\ "/>
    <numFmt numFmtId="171" formatCode="&quot; Ł&quot;#,##0.00\ ;&quot;-Ł&quot;#,##0.00\ ;&quot; Ł-&quot;#\ ;@\ "/>
    <numFmt numFmtId="172" formatCode="#\ ##0"/>
  </numFmts>
  <fonts count="69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b/>
      <sz val="12"/>
      <name val="MS Sans Serif"/>
      <family val="2"/>
      <charset val="238"/>
    </font>
    <font>
      <b/>
      <sz val="15"/>
      <color indexed="6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name val="Times New Roman CE"/>
      <charset val="238"/>
    </font>
    <font>
      <sz val="10"/>
      <name val="Helv"/>
    </font>
    <font>
      <b/>
      <sz val="11"/>
      <color indexed="10"/>
      <name val="Calibri"/>
      <family val="2"/>
      <charset val="238"/>
    </font>
    <font>
      <sz val="10"/>
      <name val="Arial CE"/>
    </font>
    <font>
      <b/>
      <sz val="8"/>
      <color indexed="12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indexed="48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Calibri"/>
      <family val="2"/>
      <charset val="238"/>
    </font>
    <font>
      <b/>
      <sz val="8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name val="Aptos Narrow"/>
      <family val="2"/>
    </font>
    <font>
      <sz val="9.1999999999999993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22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45"/>
        <bgColor indexed="29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</patternFill>
    </fill>
    <fill>
      <patternFill patternType="solid">
        <fgColor indexed="11"/>
        <bgColor indexed="49"/>
      </patternFill>
    </fill>
    <fill>
      <patternFill patternType="solid">
        <fgColor indexed="45"/>
      </patternFill>
    </fill>
    <fill>
      <patternFill patternType="solid">
        <fgColor indexed="51"/>
        <bgColor indexed="13"/>
      </patternFill>
    </fill>
    <fill>
      <patternFill patternType="solid">
        <fgColor indexed="49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58"/>
        <bgColor indexed="59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</fills>
  <borders count="6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322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2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2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2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15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15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15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17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17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17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25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25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25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26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26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26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1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1" applyNumberFormat="0" applyFill="0" applyAlignment="0" applyProtection="0"/>
    <xf numFmtId="0" fontId="14" fillId="0" borderId="1" applyNumberFormat="0" applyFill="0" applyAlignment="0" applyProtection="0"/>
    <xf numFmtId="0" fontId="14" fillId="0" borderId="1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1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1" applyNumberFormat="0" applyFill="0" applyAlignment="0" applyProtection="0"/>
    <xf numFmtId="0" fontId="14" fillId="0" borderId="1" applyNumberFormat="0" applyFill="0" applyAlignment="0" applyProtection="0"/>
    <xf numFmtId="0" fontId="14" fillId="0" borderId="1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1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167" fontId="36" fillId="0" borderId="0" applyFill="0" applyBorder="0" applyAlignment="0" applyProtection="0"/>
    <xf numFmtId="168" fontId="36" fillId="0" borderId="0" applyFill="0" applyBorder="0" applyAlignment="0" applyProtection="0"/>
    <xf numFmtId="169" fontId="36" fillId="0" borderId="0" applyFill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37" fillId="0" borderId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9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9" borderId="3" applyNumberFormat="0" applyAlignment="0" applyProtection="0"/>
    <xf numFmtId="0" fontId="11" fillId="29" borderId="3" applyNumberFormat="0" applyAlignment="0" applyProtection="0"/>
    <xf numFmtId="0" fontId="11" fillId="29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9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9" borderId="3" applyNumberFormat="0" applyAlignment="0" applyProtection="0"/>
    <xf numFmtId="0" fontId="11" fillId="29" borderId="3" applyNumberFormat="0" applyAlignment="0" applyProtection="0"/>
    <xf numFmtId="0" fontId="11" fillId="29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9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0" fontId="11" fillId="28" borderId="3" applyNumberFormat="0" applyAlignment="0" applyProtection="0"/>
    <xf numFmtId="44" fontId="16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9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9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9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7" applyNumberFormat="0" applyFill="0" applyAlignment="0" applyProtection="0"/>
    <xf numFmtId="0" fontId="41" fillId="0" borderId="7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7" applyNumberFormat="0" applyFill="0" applyAlignment="0" applyProtection="0"/>
    <xf numFmtId="0" fontId="41" fillId="0" borderId="7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3" fillId="0" borderId="9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3" fillId="0" borderId="9" applyNumberFormat="0" applyFill="0" applyAlignment="0" applyProtection="0"/>
    <xf numFmtId="0" fontId="43" fillId="0" borderId="9" applyNumberFormat="0" applyFill="0" applyAlignment="0" applyProtection="0"/>
    <xf numFmtId="0" fontId="43" fillId="0" borderId="9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3" fillId="0" borderId="9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3" fillId="0" borderId="9" applyNumberFormat="0" applyFill="0" applyAlignment="0" applyProtection="0"/>
    <xf numFmtId="0" fontId="43" fillId="0" borderId="9" applyNumberFormat="0" applyFill="0" applyAlignment="0" applyProtection="0"/>
    <xf numFmtId="0" fontId="43" fillId="0" borderId="9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3" fillId="0" borderId="9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6" fillId="30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6" fillId="30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6" fillId="30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7" fillId="31" borderId="0"/>
    <xf numFmtId="0" fontId="17" fillId="0" borderId="0"/>
    <xf numFmtId="0" fontId="35" fillId="0" borderId="0"/>
    <xf numFmtId="0" fontId="35" fillId="0" borderId="0"/>
    <xf numFmtId="0" fontId="60" fillId="0" borderId="0"/>
    <xf numFmtId="0" fontId="60" fillId="0" borderId="0"/>
    <xf numFmtId="0" fontId="60" fillId="0" borderId="0"/>
    <xf numFmtId="0" fontId="35" fillId="0" borderId="0"/>
    <xf numFmtId="0" fontId="35" fillId="0" borderId="0"/>
    <xf numFmtId="0" fontId="60" fillId="0" borderId="0"/>
    <xf numFmtId="0" fontId="17" fillId="0" borderId="0"/>
    <xf numFmtId="0" fontId="17" fillId="0" borderId="0"/>
    <xf numFmtId="0" fontId="60" fillId="0" borderId="0"/>
    <xf numFmtId="0" fontId="17" fillId="0" borderId="0"/>
    <xf numFmtId="0" fontId="17" fillId="0" borderId="0"/>
    <xf numFmtId="0" fontId="60" fillId="0" borderId="0"/>
    <xf numFmtId="0" fontId="17" fillId="0" borderId="0"/>
    <xf numFmtId="0" fontId="17" fillId="0" borderId="0"/>
    <xf numFmtId="0" fontId="60" fillId="0" borderId="0"/>
    <xf numFmtId="0" fontId="17" fillId="0" borderId="0"/>
    <xf numFmtId="0" fontId="17" fillId="0" borderId="0"/>
    <xf numFmtId="0" fontId="60" fillId="0" borderId="0"/>
    <xf numFmtId="0" fontId="17" fillId="0" borderId="0"/>
    <xf numFmtId="0" fontId="17" fillId="0" borderId="0"/>
    <xf numFmtId="0" fontId="60" fillId="0" borderId="0"/>
    <xf numFmtId="0" fontId="17" fillId="0" borderId="0"/>
    <xf numFmtId="0" fontId="17" fillId="0" borderId="0"/>
    <xf numFmtId="0" fontId="60" fillId="0" borderId="0"/>
    <xf numFmtId="0" fontId="17" fillId="0" borderId="0"/>
    <xf numFmtId="0" fontId="17" fillId="0" borderId="0"/>
    <xf numFmtId="0" fontId="60" fillId="0" borderId="0"/>
    <xf numFmtId="0" fontId="17" fillId="0" borderId="0"/>
    <xf numFmtId="0" fontId="17" fillId="0" borderId="0"/>
    <xf numFmtId="0" fontId="35" fillId="0" borderId="0"/>
    <xf numFmtId="0" fontId="17" fillId="0" borderId="0"/>
    <xf numFmtId="0" fontId="35" fillId="0" borderId="0"/>
    <xf numFmtId="0" fontId="3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17" fillId="0" borderId="0"/>
    <xf numFmtId="0" fontId="35" fillId="0" borderId="0"/>
    <xf numFmtId="0" fontId="3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0" fillId="0" borderId="0"/>
    <xf numFmtId="0" fontId="6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35" fillId="0" borderId="0"/>
    <xf numFmtId="0" fontId="60" fillId="0" borderId="0"/>
    <xf numFmtId="0" fontId="17" fillId="0" borderId="0"/>
    <xf numFmtId="0" fontId="17" fillId="0" borderId="0"/>
    <xf numFmtId="0" fontId="4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35" fillId="0" borderId="0"/>
    <xf numFmtId="0" fontId="6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35" fillId="0" borderId="0"/>
    <xf numFmtId="0" fontId="60" fillId="0" borderId="0"/>
    <xf numFmtId="0" fontId="17" fillId="0" borderId="0"/>
    <xf numFmtId="0" fontId="35" fillId="0" borderId="0"/>
    <xf numFmtId="0" fontId="35" fillId="0" borderId="0"/>
    <xf numFmtId="0" fontId="60" fillId="0" borderId="0"/>
    <xf numFmtId="0" fontId="35" fillId="0" borderId="0"/>
    <xf numFmtId="0" fontId="35" fillId="0" borderId="0"/>
    <xf numFmtId="0" fontId="6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48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17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3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16" fillId="0" borderId="0"/>
    <xf numFmtId="0" fontId="60" fillId="0" borderId="0"/>
    <xf numFmtId="0" fontId="60" fillId="0" borderId="0"/>
    <xf numFmtId="0" fontId="16" fillId="0" borderId="0"/>
    <xf numFmtId="0" fontId="35" fillId="0" borderId="0"/>
    <xf numFmtId="0" fontId="36" fillId="0" borderId="0"/>
    <xf numFmtId="0" fontId="16" fillId="0" borderId="0"/>
    <xf numFmtId="0" fontId="35" fillId="0" borderId="0"/>
    <xf numFmtId="0" fontId="16" fillId="0" borderId="0"/>
    <xf numFmtId="0" fontId="35" fillId="0" borderId="0"/>
    <xf numFmtId="0" fontId="16" fillId="0" borderId="0"/>
    <xf numFmtId="0" fontId="35" fillId="0" borderId="0"/>
    <xf numFmtId="0" fontId="17" fillId="0" borderId="0"/>
    <xf numFmtId="0" fontId="17" fillId="0" borderId="0"/>
    <xf numFmtId="0" fontId="17" fillId="0" borderId="0" applyProtection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 applyProtection="0"/>
    <xf numFmtId="0" fontId="17" fillId="0" borderId="0" applyProtection="0"/>
    <xf numFmtId="0" fontId="17" fillId="0" borderId="0"/>
    <xf numFmtId="0" fontId="17" fillId="0" borderId="0"/>
    <xf numFmtId="0" fontId="49" fillId="0" borderId="0"/>
    <xf numFmtId="0" fontId="49" fillId="0" borderId="0"/>
    <xf numFmtId="0" fontId="4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1" fillId="0" borderId="0"/>
    <xf numFmtId="0" fontId="61" fillId="0" borderId="0"/>
    <xf numFmtId="0" fontId="17" fillId="0" borderId="0" applyProtection="0"/>
    <xf numFmtId="0" fontId="61" fillId="0" borderId="0"/>
    <xf numFmtId="0" fontId="61" fillId="0" borderId="0"/>
    <xf numFmtId="0" fontId="17" fillId="0" borderId="0" applyProtection="0"/>
    <xf numFmtId="0" fontId="17" fillId="0" borderId="0" applyProtection="0"/>
    <xf numFmtId="0" fontId="17" fillId="0" borderId="0"/>
    <xf numFmtId="0" fontId="17" fillId="0" borderId="0"/>
    <xf numFmtId="0" fontId="17" fillId="0" borderId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 applyProtection="0"/>
    <xf numFmtId="0" fontId="17" fillId="0" borderId="0" applyProtection="0"/>
    <xf numFmtId="0" fontId="17" fillId="0" borderId="0"/>
    <xf numFmtId="0" fontId="61" fillId="0" borderId="0"/>
    <xf numFmtId="0" fontId="1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/>
    <xf numFmtId="0" fontId="17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1" fillId="0" borderId="0"/>
    <xf numFmtId="0" fontId="61" fillId="0" borderId="0"/>
    <xf numFmtId="0" fontId="17" fillId="0" borderId="0" applyProtection="0"/>
    <xf numFmtId="0" fontId="16" fillId="0" borderId="0"/>
    <xf numFmtId="0" fontId="16" fillId="0" borderId="0"/>
    <xf numFmtId="0" fontId="17" fillId="0" borderId="0" applyProtection="0"/>
    <xf numFmtId="0" fontId="61" fillId="0" borderId="0"/>
    <xf numFmtId="0" fontId="61" fillId="0" borderId="0"/>
    <xf numFmtId="0" fontId="17" fillId="0" borderId="0" applyProtection="0"/>
    <xf numFmtId="0" fontId="61" fillId="0" borderId="0"/>
    <xf numFmtId="0" fontId="61" fillId="0" borderId="0"/>
    <xf numFmtId="0" fontId="17" fillId="0" borderId="0" applyProtection="0"/>
    <xf numFmtId="0" fontId="16" fillId="0" borderId="0"/>
    <xf numFmtId="0" fontId="16" fillId="0" borderId="0"/>
    <xf numFmtId="0" fontId="17" fillId="0" borderId="0" applyProtection="0"/>
    <xf numFmtId="0" fontId="61" fillId="0" borderId="0"/>
    <xf numFmtId="0" fontId="61" fillId="0" borderId="0"/>
    <xf numFmtId="0" fontId="17" fillId="0" borderId="0" applyProtection="0"/>
    <xf numFmtId="0" fontId="61" fillId="0" borderId="0"/>
    <xf numFmtId="0" fontId="6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35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8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49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16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5" fillId="0" borderId="0"/>
    <xf numFmtId="0" fontId="49" fillId="0" borderId="0"/>
    <xf numFmtId="0" fontId="1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35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9" fillId="0" borderId="0"/>
    <xf numFmtId="0" fontId="17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0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0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7" fillId="0" borderId="0"/>
    <xf numFmtId="0" fontId="6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7" fillId="0" borderId="0"/>
    <xf numFmtId="0" fontId="35" fillId="0" borderId="0"/>
    <xf numFmtId="0" fontId="60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0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60" fillId="0" borderId="0"/>
    <xf numFmtId="0" fontId="3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17" fillId="0" borderId="0"/>
    <xf numFmtId="0" fontId="60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0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0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7" fillId="0" borderId="0"/>
    <xf numFmtId="0" fontId="6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7" fillId="0" borderId="0"/>
    <xf numFmtId="0" fontId="35" fillId="0" borderId="0"/>
    <xf numFmtId="0" fontId="60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0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60" fillId="0" borderId="0"/>
    <xf numFmtId="0" fontId="3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17" fillId="0" borderId="0"/>
    <xf numFmtId="0" fontId="60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60" fillId="0" borderId="0"/>
    <xf numFmtId="0" fontId="16" fillId="0" borderId="0"/>
    <xf numFmtId="0" fontId="60" fillId="0" borderId="0"/>
    <xf numFmtId="0" fontId="60" fillId="0" borderId="0"/>
    <xf numFmtId="0" fontId="35" fillId="0" borderId="0"/>
    <xf numFmtId="0" fontId="60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17" fillId="0" borderId="0"/>
    <xf numFmtId="0" fontId="3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17" fillId="0" borderId="0"/>
    <xf numFmtId="0" fontId="16" fillId="0" borderId="0"/>
    <xf numFmtId="0" fontId="35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61" fillId="0" borderId="0"/>
    <xf numFmtId="0" fontId="3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17" fillId="0" borderId="0"/>
    <xf numFmtId="0" fontId="35" fillId="0" borderId="0"/>
    <xf numFmtId="0" fontId="35" fillId="0" borderId="0"/>
    <xf numFmtId="0" fontId="35" fillId="0" borderId="0"/>
    <xf numFmtId="0" fontId="6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5" fillId="0" borderId="0"/>
    <xf numFmtId="0" fontId="17" fillId="0" borderId="0"/>
    <xf numFmtId="0" fontId="35" fillId="0" borderId="0"/>
    <xf numFmtId="0" fontId="3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52" fillId="0" borderId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17" fillId="32" borderId="10" applyNumberFormat="0" applyAlignment="0" applyProtection="0"/>
    <xf numFmtId="0" fontId="35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7" fillId="32" borderId="10" applyNumberFormat="0" applyAlignment="0" applyProtection="0"/>
    <xf numFmtId="0" fontId="17" fillId="32" borderId="10" applyNumberFormat="0" applyAlignment="0" applyProtection="0"/>
    <xf numFmtId="0" fontId="17" fillId="32" borderId="10" applyNumberForma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17" fillId="32" borderId="10" applyNumberFormat="0" applyAlignment="0" applyProtection="0"/>
    <xf numFmtId="0" fontId="35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7" fillId="32" borderId="10" applyNumberFormat="0" applyAlignment="0" applyProtection="0"/>
    <xf numFmtId="0" fontId="17" fillId="32" borderId="10" applyNumberFormat="0" applyAlignment="0" applyProtection="0"/>
    <xf numFmtId="0" fontId="17" fillId="32" borderId="10" applyNumberForma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17" fillId="32" borderId="10" applyNumberForma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35" fillId="8" borderId="10" applyNumberFormat="0" applyFont="0" applyAlignment="0" applyProtection="0"/>
    <xf numFmtId="0" fontId="16" fillId="8" borderId="10" applyNumberFormat="0" applyFont="0" applyAlignment="0" applyProtection="0"/>
    <xf numFmtId="0" fontId="16" fillId="8" borderId="10" applyNumberFormat="0" applyFont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0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0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0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31" borderId="0"/>
    <xf numFmtId="0" fontId="35" fillId="0" borderId="0" applyNumberFormat="0" applyFont="0" applyFill="0" applyBorder="0" applyAlignment="0"/>
    <xf numFmtId="0" fontId="50" fillId="0" borderId="0"/>
    <xf numFmtId="0" fontId="50" fillId="0" borderId="0"/>
    <xf numFmtId="0" fontId="17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3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3" borderId="13" applyNumberFormat="0" applyAlignment="0" applyProtection="0"/>
    <xf numFmtId="0" fontId="7" fillId="13" borderId="13" applyNumberFormat="0" applyAlignment="0" applyProtection="0"/>
    <xf numFmtId="0" fontId="7" fillId="13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3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3" borderId="13" applyNumberFormat="0" applyAlignment="0" applyProtection="0"/>
    <xf numFmtId="0" fontId="7" fillId="13" borderId="13" applyNumberFormat="0" applyAlignment="0" applyProtection="0"/>
    <xf numFmtId="0" fontId="7" fillId="13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3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7" fillId="16" borderId="13" applyNumberFormat="0" applyAlignment="0" applyProtection="0"/>
    <xf numFmtId="0" fontId="16" fillId="0" borderId="14">
      <alignment horizontal="center" vertical="center"/>
      <protection locked="0"/>
    </xf>
    <xf numFmtId="0" fontId="16" fillId="0" borderId="14">
      <alignment horizontal="center" vertical="center"/>
      <protection locked="0"/>
    </xf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9" fillId="33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9" fillId="33" borderId="13" applyNumberFormat="0" applyAlignment="0" applyProtection="0"/>
    <xf numFmtId="0" fontId="9" fillId="33" borderId="13" applyNumberFormat="0" applyAlignment="0" applyProtection="0"/>
    <xf numFmtId="0" fontId="9" fillId="33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9" fillId="33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9" fillId="33" borderId="13" applyNumberFormat="0" applyAlignment="0" applyProtection="0"/>
    <xf numFmtId="0" fontId="9" fillId="33" borderId="13" applyNumberFormat="0" applyAlignment="0" applyProtection="0"/>
    <xf numFmtId="0" fontId="9" fillId="33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9" fillId="33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51" fillId="7" borderId="13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33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33" borderId="15" applyNumberFormat="0" applyAlignment="0" applyProtection="0"/>
    <xf numFmtId="0" fontId="8" fillId="33" borderId="15" applyNumberFormat="0" applyAlignment="0" applyProtection="0"/>
    <xf numFmtId="0" fontId="8" fillId="33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33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33" borderId="15" applyNumberFormat="0" applyAlignment="0" applyProtection="0"/>
    <xf numFmtId="0" fontId="8" fillId="33" borderId="15" applyNumberFormat="0" applyAlignment="0" applyProtection="0"/>
    <xf numFmtId="0" fontId="8" fillId="33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33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8" fillId="7" borderId="15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70" fontId="36" fillId="0" borderId="0" applyFill="0" applyBorder="0" applyAlignment="0" applyProtection="0"/>
    <xf numFmtId="171" fontId="36" fillId="0" borderId="0" applyFill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36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36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36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37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37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37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24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24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24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5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5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5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40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40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40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5" fillId="0" borderId="0"/>
    <xf numFmtId="0" fontId="35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2" fillId="0" borderId="0"/>
    <xf numFmtId="0" fontId="1" fillId="0" borderId="0"/>
    <xf numFmtId="0" fontId="1" fillId="0" borderId="0"/>
  </cellStyleXfs>
  <cellXfs count="369">
    <xf numFmtId="0" fontId="0" fillId="0" borderId="0" xfId="0"/>
    <xf numFmtId="0" fontId="17" fillId="0" borderId="0" xfId="1967" applyFont="1"/>
    <xf numFmtId="0" fontId="18" fillId="0" borderId="0" xfId="1967" applyFont="1" applyAlignment="1">
      <alignment horizontal="left"/>
    </xf>
    <xf numFmtId="0" fontId="18" fillId="0" borderId="0" xfId="1967" applyFont="1" applyAlignment="1">
      <alignment horizontal="right"/>
    </xf>
    <xf numFmtId="0" fontId="18" fillId="0" borderId="0" xfId="1967" applyFont="1"/>
    <xf numFmtId="0" fontId="21" fillId="0" borderId="0" xfId="1967" applyFont="1" applyAlignment="1">
      <alignment horizontal="left"/>
    </xf>
    <xf numFmtId="0" fontId="20" fillId="0" borderId="0" xfId="1967" applyFont="1" applyAlignment="1">
      <alignment horizontal="right"/>
    </xf>
    <xf numFmtId="49" fontId="17" fillId="0" borderId="0" xfId="1967" applyNumberFormat="1" applyFont="1"/>
    <xf numFmtId="49" fontId="22" fillId="0" borderId="0" xfId="1967" applyNumberFormat="1" applyFont="1" applyAlignment="1">
      <alignment horizontal="right"/>
    </xf>
    <xf numFmtId="0" fontId="22" fillId="0" borderId="0" xfId="1967" applyFont="1"/>
    <xf numFmtId="14" fontId="19" fillId="0" borderId="0" xfId="1967" applyNumberFormat="1" applyFont="1" applyAlignment="1">
      <alignment horizontal="left"/>
    </xf>
    <xf numFmtId="0" fontId="20" fillId="41" borderId="18" xfId="1967" applyFont="1" applyFill="1" applyBorder="1" applyAlignment="1">
      <alignment wrapText="1"/>
    </xf>
    <xf numFmtId="0" fontId="20" fillId="41" borderId="19" xfId="1967" applyFont="1" applyFill="1" applyBorder="1" applyAlignment="1">
      <alignment wrapText="1"/>
    </xf>
    <xf numFmtId="0" fontId="20" fillId="41" borderId="16" xfId="1967" applyFont="1" applyFill="1" applyBorder="1" applyAlignment="1">
      <alignment wrapText="1"/>
    </xf>
    <xf numFmtId="0" fontId="20" fillId="41" borderId="18" xfId="1967" applyFont="1" applyFill="1" applyBorder="1" applyAlignment="1">
      <alignment horizontal="right" wrapText="1"/>
    </xf>
    <xf numFmtId="0" fontId="17" fillId="41" borderId="19" xfId="1967" applyFont="1" applyFill="1" applyBorder="1"/>
    <xf numFmtId="0" fontId="20" fillId="41" borderId="19" xfId="1967" applyFont="1" applyFill="1" applyBorder="1" applyAlignment="1">
      <alignment horizontal="right" wrapText="1"/>
    </xf>
    <xf numFmtId="0" fontId="20" fillId="41" borderId="16" xfId="1967" applyFont="1" applyFill="1" applyBorder="1" applyAlignment="1">
      <alignment horizontal="right" vertical="center"/>
    </xf>
    <xf numFmtId="0" fontId="20" fillId="43" borderId="0" xfId="1967" applyFont="1" applyFill="1" applyAlignment="1">
      <alignment horizontal="right" wrapText="1"/>
    </xf>
    <xf numFmtId="0" fontId="17" fillId="0" borderId="24" xfId="1967" applyFont="1" applyBorder="1" applyAlignment="1">
      <alignment vertical="center"/>
    </xf>
    <xf numFmtId="0" fontId="17" fillId="0" borderId="0" xfId="1967" applyFont="1" applyAlignment="1">
      <alignment vertical="center"/>
    </xf>
    <xf numFmtId="1" fontId="17" fillId="0" borderId="0" xfId="1967" applyNumberFormat="1" applyFont="1" applyAlignment="1">
      <alignment horizontal="right" vertical="center"/>
    </xf>
    <xf numFmtId="0" fontId="17" fillId="0" borderId="23" xfId="1967" applyFont="1" applyBorder="1" applyAlignment="1">
      <alignment vertical="center"/>
    </xf>
    <xf numFmtId="4" fontId="17" fillId="0" borderId="20" xfId="1967" applyNumberFormat="1" applyFont="1" applyBorder="1" applyAlignment="1">
      <alignment horizontal="right" vertical="center"/>
    </xf>
    <xf numFmtId="4" fontId="17" fillId="0" borderId="25" xfId="1967" applyNumberFormat="1" applyFont="1" applyBorder="1" applyAlignment="1">
      <alignment horizontal="right" vertical="center"/>
    </xf>
    <xf numFmtId="4" fontId="17" fillId="43" borderId="0" xfId="1967" applyNumberFormat="1" applyFont="1" applyFill="1" applyAlignment="1">
      <alignment vertical="center"/>
    </xf>
    <xf numFmtId="4" fontId="17" fillId="0" borderId="24" xfId="1967" applyNumberFormat="1" applyFont="1" applyBorder="1" applyAlignment="1">
      <alignment horizontal="right" vertical="center"/>
    </xf>
    <xf numFmtId="4" fontId="17" fillId="0" borderId="0" xfId="1967" applyNumberFormat="1" applyFont="1" applyAlignment="1">
      <alignment horizontal="right" vertical="center"/>
    </xf>
    <xf numFmtId="4" fontId="17" fillId="0" borderId="26" xfId="1967" applyNumberFormat="1" applyFont="1" applyBorder="1" applyAlignment="1">
      <alignment horizontal="right" vertical="center"/>
    </xf>
    <xf numFmtId="4" fontId="17" fillId="0" borderId="27" xfId="1967" applyNumberFormat="1" applyFont="1" applyBorder="1" applyAlignment="1">
      <alignment horizontal="right" vertical="center"/>
    </xf>
    <xf numFmtId="0" fontId="22" fillId="44" borderId="18" xfId="1967" applyFont="1" applyFill="1" applyBorder="1" applyAlignment="1">
      <alignment vertical="center"/>
    </xf>
    <xf numFmtId="0" fontId="23" fillId="44" borderId="19" xfId="1967" applyFont="1" applyFill="1" applyBorder="1" applyAlignment="1">
      <alignment vertical="center"/>
    </xf>
    <xf numFmtId="0" fontId="17" fillId="44" borderId="19" xfId="1967" applyFont="1" applyFill="1" applyBorder="1" applyAlignment="1">
      <alignment vertical="center"/>
    </xf>
    <xf numFmtId="4" fontId="22" fillId="44" borderId="28" xfId="1967" applyNumberFormat="1" applyFont="1" applyFill="1" applyBorder="1" applyAlignment="1">
      <alignment horizontal="right" vertical="center"/>
    </xf>
    <xf numFmtId="4" fontId="22" fillId="44" borderId="29" xfId="1967" applyNumberFormat="1" applyFont="1" applyFill="1" applyBorder="1" applyAlignment="1">
      <alignment horizontal="right" vertical="center"/>
    </xf>
    <xf numFmtId="4" fontId="23" fillId="43" borderId="0" xfId="1967" applyNumberFormat="1" applyFont="1" applyFill="1" applyAlignment="1">
      <alignment vertical="center"/>
    </xf>
    <xf numFmtId="0" fontId="22" fillId="0" borderId="0" xfId="1967" applyFont="1" applyAlignment="1">
      <alignment horizontal="left"/>
    </xf>
    <xf numFmtId="0" fontId="20" fillId="41" borderId="18" xfId="1967" applyFont="1" applyFill="1" applyBorder="1" applyAlignment="1">
      <alignment vertical="center"/>
    </xf>
    <xf numFmtId="0" fontId="20" fillId="41" borderId="14" xfId="1967" applyFont="1" applyFill="1" applyBorder="1" applyAlignment="1">
      <alignment horizontal="center" vertical="center" wrapText="1"/>
    </xf>
    <xf numFmtId="0" fontId="20" fillId="41" borderId="16" xfId="1967" applyFont="1" applyFill="1" applyBorder="1" applyAlignment="1">
      <alignment horizontal="center" vertical="center" wrapText="1"/>
    </xf>
    <xf numFmtId="49" fontId="19" fillId="0" borderId="24" xfId="1967" applyNumberFormat="1" applyFont="1" applyBorder="1" applyAlignment="1">
      <alignment horizontal="left" vertical="center"/>
    </xf>
    <xf numFmtId="0" fontId="19" fillId="0" borderId="0" xfId="1967" applyFont="1" applyAlignment="1">
      <alignment horizontal="left" vertical="center"/>
    </xf>
    <xf numFmtId="0" fontId="19" fillId="0" borderId="0" xfId="1967" applyFont="1" applyAlignment="1">
      <alignment vertical="center"/>
    </xf>
    <xf numFmtId="164" fontId="19" fillId="0" borderId="23" xfId="1967" applyNumberFormat="1" applyFont="1" applyBorder="1" applyAlignment="1">
      <alignment vertical="center"/>
    </xf>
    <xf numFmtId="3" fontId="20" fillId="0" borderId="17" xfId="1967" applyNumberFormat="1" applyFont="1" applyBorder="1" applyAlignment="1">
      <alignment horizontal="right" vertical="center"/>
    </xf>
    <xf numFmtId="3" fontId="19" fillId="0" borderId="23" xfId="1967" applyNumberFormat="1" applyFont="1" applyBorder="1" applyAlignment="1">
      <alignment horizontal="right" vertical="center"/>
    </xf>
    <xf numFmtId="3" fontId="19" fillId="0" borderId="17" xfId="1967" applyNumberFormat="1" applyFont="1" applyBorder="1" applyAlignment="1">
      <alignment horizontal="right" vertical="center"/>
    </xf>
    <xf numFmtId="165" fontId="19" fillId="0" borderId="17" xfId="1967" applyNumberFormat="1" applyFont="1" applyBorder="1" applyAlignment="1">
      <alignment vertical="center"/>
    </xf>
    <xf numFmtId="0" fontId="20" fillId="44" borderId="18" xfId="1967" applyFont="1" applyFill="1" applyBorder="1" applyAlignment="1">
      <alignment vertical="center"/>
    </xf>
    <xf numFmtId="49" fontId="20" fillId="44" borderId="19" xfId="1967" applyNumberFormat="1" applyFont="1" applyFill="1" applyBorder="1" applyAlignment="1">
      <alignment horizontal="left" vertical="center"/>
    </xf>
    <xf numFmtId="0" fontId="20" fillId="44" borderId="19" xfId="1967" applyFont="1" applyFill="1" applyBorder="1" applyAlignment="1">
      <alignment vertical="center"/>
    </xf>
    <xf numFmtId="164" fontId="19" fillId="44" borderId="16" xfId="1967" applyNumberFormat="1" applyFont="1" applyFill="1" applyBorder="1"/>
    <xf numFmtId="3" fontId="20" fillId="44" borderId="14" xfId="1967" applyNumberFormat="1" applyFont="1" applyFill="1" applyBorder="1" applyAlignment="1">
      <alignment horizontal="right" vertical="center"/>
    </xf>
    <xf numFmtId="165" fontId="20" fillId="44" borderId="14" xfId="1967" applyNumberFormat="1" applyFont="1" applyFill="1" applyBorder="1" applyAlignment="1">
      <alignment horizontal="right" vertical="center"/>
    </xf>
    <xf numFmtId="0" fontId="17" fillId="0" borderId="0" xfId="1967" applyFont="1" applyAlignment="1">
      <alignment horizontal="left" vertical="top" wrapText="1"/>
    </xf>
    <xf numFmtId="0" fontId="20" fillId="41" borderId="19" xfId="1967" applyFont="1" applyFill="1" applyBorder="1" applyAlignment="1">
      <alignment vertical="center"/>
    </xf>
    <xf numFmtId="0" fontId="20" fillId="41" borderId="16" xfId="1967" applyFont="1" applyFill="1" applyBorder="1" applyAlignment="1">
      <alignment vertical="center" wrapText="1"/>
    </xf>
    <xf numFmtId="49" fontId="19" fillId="0" borderId="20" xfId="1967" applyNumberFormat="1" applyFont="1" applyBorder="1" applyAlignment="1">
      <alignment horizontal="left" vertical="center"/>
    </xf>
    <xf numFmtId="0" fontId="19" fillId="0" borderId="25" xfId="1967" applyFont="1" applyBorder="1" applyAlignment="1">
      <alignment horizontal="left" vertical="center"/>
    </xf>
    <xf numFmtId="0" fontId="19" fillId="0" borderId="25" xfId="1967" applyFont="1" applyBorder="1" applyAlignment="1">
      <alignment vertical="center"/>
    </xf>
    <xf numFmtId="164" fontId="19" fillId="0" borderId="21" xfId="1967" applyNumberFormat="1" applyFont="1" applyBorder="1" applyAlignment="1">
      <alignment vertical="center"/>
    </xf>
    <xf numFmtId="3" fontId="20" fillId="0" borderId="22" xfId="1967" applyNumberFormat="1" applyFont="1" applyBorder="1" applyAlignment="1">
      <alignment horizontal="right" vertical="center"/>
    </xf>
    <xf numFmtId="3" fontId="19" fillId="0" borderId="21" xfId="1967" applyNumberFormat="1" applyFont="1" applyBorder="1" applyAlignment="1">
      <alignment horizontal="right" vertical="center"/>
    </xf>
    <xf numFmtId="3" fontId="19" fillId="0" borderId="22" xfId="1967" applyNumberFormat="1" applyFont="1" applyBorder="1" applyAlignment="1">
      <alignment horizontal="right" vertical="center"/>
    </xf>
    <xf numFmtId="165" fontId="19" fillId="0" borderId="22" xfId="1967" applyNumberFormat="1" applyFont="1" applyBorder="1" applyAlignment="1">
      <alignment vertical="center"/>
    </xf>
    <xf numFmtId="3" fontId="17" fillId="0" borderId="0" xfId="1967" applyNumberFormat="1" applyFont="1"/>
    <xf numFmtId="0" fontId="21" fillId="0" borderId="0" xfId="1967" applyFont="1" applyAlignment="1">
      <alignment horizontal="justify" vertical="center"/>
    </xf>
    <xf numFmtId="0" fontId="17" fillId="0" borderId="30" xfId="2574" applyFont="1" applyBorder="1"/>
    <xf numFmtId="0" fontId="19" fillId="0" borderId="31" xfId="2574" applyFont="1" applyBorder="1" applyAlignment="1">
      <alignment horizontal="right"/>
    </xf>
    <xf numFmtId="49" fontId="17" fillId="0" borderId="30" xfId="2574" applyNumberFormat="1" applyFont="1" applyBorder="1" applyAlignment="1">
      <alignment horizontal="left"/>
    </xf>
    <xf numFmtId="0" fontId="17" fillId="0" borderId="32" xfId="2574" applyFont="1" applyBorder="1"/>
    <xf numFmtId="0" fontId="17" fillId="0" borderId="33" xfId="2574" applyFont="1" applyBorder="1"/>
    <xf numFmtId="0" fontId="17" fillId="0" borderId="0" xfId="2575" applyFont="1"/>
    <xf numFmtId="0" fontId="25" fillId="0" borderId="0" xfId="2575" applyFont="1" applyAlignment="1">
      <alignment horizontal="centerContinuous"/>
    </xf>
    <xf numFmtId="0" fontId="26" fillId="0" borderId="0" xfId="2575" applyFont="1" applyAlignment="1">
      <alignment horizontal="centerContinuous"/>
    </xf>
    <xf numFmtId="0" fontId="26" fillId="0" borderId="0" xfId="2575" applyFont="1" applyAlignment="1">
      <alignment horizontal="right"/>
    </xf>
    <xf numFmtId="49" fontId="23" fillId="0" borderId="33" xfId="2575" applyNumberFormat="1" applyFont="1" applyBorder="1"/>
    <xf numFmtId="0" fontId="19" fillId="0" borderId="0" xfId="2575" applyFont="1"/>
    <xf numFmtId="0" fontId="17" fillId="0" borderId="0" xfId="2575" applyFont="1" applyAlignment="1">
      <alignment horizontal="right"/>
    </xf>
    <xf numFmtId="49" fontId="19" fillId="41" borderId="14" xfId="2575" applyNumberFormat="1" applyFont="1" applyFill="1" applyBorder="1"/>
    <xf numFmtId="0" fontId="19" fillId="41" borderId="16" xfId="2575" applyFont="1" applyFill="1" applyBorder="1" applyAlignment="1">
      <alignment horizontal="center"/>
    </xf>
    <xf numFmtId="0" fontId="19" fillId="41" borderId="14" xfId="2575" applyFont="1" applyFill="1" applyBorder="1" applyAlignment="1">
      <alignment horizontal="center"/>
    </xf>
    <xf numFmtId="0" fontId="19" fillId="41" borderId="14" xfId="2575" applyFont="1" applyFill="1" applyBorder="1" applyAlignment="1">
      <alignment horizontal="center" wrapText="1"/>
    </xf>
    <xf numFmtId="0" fontId="23" fillId="0" borderId="17" xfId="2575" applyFont="1" applyBorder="1" applyAlignment="1">
      <alignment horizontal="center"/>
    </xf>
    <xf numFmtId="49" fontId="23" fillId="0" borderId="17" xfId="2575" applyNumberFormat="1" applyFont="1" applyBorder="1" applyAlignment="1">
      <alignment horizontal="left"/>
    </xf>
    <xf numFmtId="0" fontId="23" fillId="0" borderId="18" xfId="2575" applyFont="1" applyBorder="1"/>
    <xf numFmtId="0" fontId="17" fillId="0" borderId="19" xfId="2575" applyFont="1" applyBorder="1" applyAlignment="1">
      <alignment horizontal="center"/>
    </xf>
    <xf numFmtId="0" fontId="17" fillId="0" borderId="19" xfId="2575" applyFont="1" applyBorder="1" applyAlignment="1">
      <alignment horizontal="right"/>
    </xf>
    <xf numFmtId="0" fontId="17" fillId="0" borderId="16" xfId="2575" applyFont="1" applyBorder="1"/>
    <xf numFmtId="0" fontId="17" fillId="0" borderId="20" xfId="2575" applyFont="1" applyBorder="1"/>
    <xf numFmtId="0" fontId="17" fillId="0" borderId="21" xfId="2575" applyFont="1" applyBorder="1"/>
    <xf numFmtId="0" fontId="27" fillId="0" borderId="0" xfId="2575" applyFont="1"/>
    <xf numFmtId="0" fontId="24" fillId="0" borderId="22" xfId="2575" applyFont="1" applyBorder="1" applyAlignment="1">
      <alignment horizontal="center" vertical="top"/>
    </xf>
    <xf numFmtId="49" fontId="24" fillId="0" borderId="22" xfId="2575" applyNumberFormat="1" applyFont="1" applyBorder="1" applyAlignment="1">
      <alignment horizontal="left" vertical="top"/>
    </xf>
    <xf numFmtId="0" fontId="24" fillId="0" borderId="22" xfId="2575" applyFont="1" applyBorder="1" applyAlignment="1">
      <alignment vertical="top" wrapText="1"/>
    </xf>
    <xf numFmtId="49" fontId="24" fillId="0" borderId="22" xfId="2575" applyNumberFormat="1" applyFont="1" applyBorder="1" applyAlignment="1">
      <alignment horizontal="center" shrinkToFit="1"/>
    </xf>
    <xf numFmtId="4" fontId="24" fillId="0" borderId="22" xfId="2575" applyNumberFormat="1" applyFont="1" applyBorder="1" applyAlignment="1">
      <alignment horizontal="right"/>
    </xf>
    <xf numFmtId="4" fontId="24" fillId="0" borderId="22" xfId="2575" applyNumberFormat="1" applyFont="1" applyBorder="1"/>
    <xf numFmtId="166" fontId="24" fillId="0" borderId="22" xfId="2575" applyNumberFormat="1" applyFont="1" applyBorder="1"/>
    <xf numFmtId="4" fontId="24" fillId="0" borderId="21" xfId="2575" applyNumberFormat="1" applyFont="1" applyBorder="1"/>
    <xf numFmtId="0" fontId="19" fillId="0" borderId="17" xfId="2575" applyFont="1" applyBorder="1" applyAlignment="1">
      <alignment horizontal="center"/>
    </xf>
    <xf numFmtId="49" fontId="19" fillId="0" borderId="17" xfId="2575" applyNumberFormat="1" applyFont="1" applyBorder="1" applyAlignment="1">
      <alignment horizontal="left"/>
    </xf>
    <xf numFmtId="4" fontId="17" fillId="0" borderId="23" xfId="2575" applyNumberFormat="1" applyFont="1" applyBorder="1"/>
    <xf numFmtId="0" fontId="30" fillId="0" borderId="0" xfId="2575" applyFont="1" applyAlignment="1">
      <alignment wrapText="1"/>
    </xf>
    <xf numFmtId="0" fontId="19" fillId="0" borderId="18" xfId="2575" applyFont="1" applyBorder="1" applyAlignment="1">
      <alignment horizontal="center"/>
    </xf>
    <xf numFmtId="49" fontId="19" fillId="0" borderId="19" xfId="2575" applyNumberFormat="1" applyFont="1" applyBorder="1" applyAlignment="1">
      <alignment horizontal="left"/>
    </xf>
    <xf numFmtId="0" fontId="28" fillId="42" borderId="19" xfId="2575" applyFont="1" applyFill="1" applyBorder="1" applyAlignment="1">
      <alignment horizontal="left" wrapText="1" indent="1"/>
    </xf>
    <xf numFmtId="0" fontId="29" fillId="0" borderId="19" xfId="1967" applyFont="1" applyBorder="1"/>
    <xf numFmtId="0" fontId="29" fillId="0" borderId="16" xfId="1967" applyFont="1" applyBorder="1"/>
    <xf numFmtId="0" fontId="17" fillId="41" borderId="18" xfId="2575" applyFont="1" applyFill="1" applyBorder="1" applyAlignment="1">
      <alignment horizontal="center"/>
    </xf>
    <xf numFmtId="49" fontId="32" fillId="41" borderId="19" xfId="2575" applyNumberFormat="1" applyFont="1" applyFill="1" applyBorder="1" applyAlignment="1">
      <alignment horizontal="left"/>
    </xf>
    <xf numFmtId="0" fontId="32" fillId="41" borderId="19" xfId="2575" applyFont="1" applyFill="1" applyBorder="1"/>
    <xf numFmtId="0" fontId="17" fillId="41" borderId="19" xfId="2575" applyFont="1" applyFill="1" applyBorder="1" applyAlignment="1">
      <alignment horizontal="center"/>
    </xf>
    <xf numFmtId="4" fontId="17" fillId="41" borderId="19" xfId="2575" applyNumberFormat="1" applyFont="1" applyFill="1" applyBorder="1" applyAlignment="1">
      <alignment horizontal="right"/>
    </xf>
    <xf numFmtId="4" fontId="17" fillId="41" borderId="16" xfId="2575" applyNumberFormat="1" applyFont="1" applyFill="1" applyBorder="1" applyAlignment="1">
      <alignment horizontal="right"/>
    </xf>
    <xf numFmtId="4" fontId="23" fillId="41" borderId="14" xfId="2575" applyNumberFormat="1" applyFont="1" applyFill="1" applyBorder="1"/>
    <xf numFmtId="0" fontId="17" fillId="41" borderId="19" xfId="2575" applyFont="1" applyFill="1" applyBorder="1"/>
    <xf numFmtId="4" fontId="23" fillId="41" borderId="16" xfId="2575" applyNumberFormat="1" applyFont="1" applyFill="1" applyBorder="1"/>
    <xf numFmtId="3" fontId="17" fillId="0" borderId="0" xfId="2575" applyNumberFormat="1" applyFont="1"/>
    <xf numFmtId="0" fontId="33" fillId="0" borderId="0" xfId="2575" applyFont="1"/>
    <xf numFmtId="0" fontId="34" fillId="0" borderId="0" xfId="2575" applyFont="1"/>
    <xf numFmtId="3" fontId="34" fillId="0" borderId="0" xfId="2575" applyNumberFormat="1" applyFont="1" applyAlignment="1">
      <alignment horizontal="right"/>
    </xf>
    <xf numFmtId="4" fontId="34" fillId="0" borderId="0" xfId="2575" applyNumberFormat="1" applyFont="1"/>
    <xf numFmtId="0" fontId="17" fillId="0" borderId="30" xfId="2575" applyFont="1" applyBorder="1"/>
    <xf numFmtId="0" fontId="19" fillId="0" borderId="31" xfId="2575" applyFont="1" applyBorder="1" applyAlignment="1">
      <alignment horizontal="left"/>
    </xf>
    <xf numFmtId="49" fontId="17" fillId="0" borderId="30" xfId="2575" applyNumberFormat="1" applyFont="1" applyBorder="1" applyAlignment="1">
      <alignment horizontal="left"/>
    </xf>
    <xf numFmtId="0" fontId="19" fillId="0" borderId="30" xfId="2575" applyFont="1" applyBorder="1" applyAlignment="1">
      <alignment horizontal="right"/>
    </xf>
    <xf numFmtId="0" fontId="17" fillId="0" borderId="32" xfId="2575" applyFont="1" applyBorder="1"/>
    <xf numFmtId="0" fontId="17" fillId="0" borderId="33" xfId="2575" applyFont="1" applyBorder="1"/>
    <xf numFmtId="0" fontId="60" fillId="0" borderId="33" xfId="1700" applyBorder="1"/>
    <xf numFmtId="0" fontId="60" fillId="0" borderId="35" xfId="1700" applyBorder="1"/>
    <xf numFmtId="3" fontId="17" fillId="0" borderId="0" xfId="1700" applyNumberFormat="1" applyFont="1" applyAlignment="1" applyProtection="1">
      <alignment vertical="center"/>
      <protection locked="0"/>
    </xf>
    <xf numFmtId="49" fontId="24" fillId="41" borderId="36" xfId="2572" applyNumberFormat="1" applyFont="1" applyFill="1" applyBorder="1" applyAlignment="1">
      <alignment horizontal="center" vertical="center"/>
    </xf>
    <xf numFmtId="49" fontId="24" fillId="41" borderId="37" xfId="2572" applyNumberFormat="1" applyFont="1" applyFill="1" applyBorder="1" applyAlignment="1">
      <alignment horizontal="center" vertical="center"/>
    </xf>
    <xf numFmtId="49" fontId="24" fillId="41" borderId="38" xfId="2572" applyNumberFormat="1" applyFont="1" applyFill="1" applyBorder="1" applyAlignment="1">
      <alignment horizontal="center" vertical="center"/>
    </xf>
    <xf numFmtId="49" fontId="24" fillId="41" borderId="38" xfId="2572" applyNumberFormat="1" applyFont="1" applyFill="1" applyBorder="1" applyAlignment="1">
      <alignment horizontal="center" vertical="center" wrapText="1"/>
    </xf>
    <xf numFmtId="49" fontId="24" fillId="41" borderId="39" xfId="2572" applyNumberFormat="1" applyFont="1" applyFill="1" applyBorder="1" applyAlignment="1">
      <alignment horizontal="center" vertical="center" wrapText="1"/>
    </xf>
    <xf numFmtId="0" fontId="60" fillId="0" borderId="40" xfId="1700" applyBorder="1" applyAlignment="1" applyProtection="1">
      <alignment vertical="top"/>
      <protection locked="0"/>
    </xf>
    <xf numFmtId="49" fontId="53" fillId="0" borderId="40" xfId="1700" applyNumberFormat="1" applyFont="1" applyBorder="1" applyAlignment="1" applyProtection="1">
      <alignment horizontal="center" vertical="top" wrapText="1"/>
      <protection locked="0"/>
    </xf>
    <xf numFmtId="0" fontId="54" fillId="0" borderId="40" xfId="1700" applyFont="1" applyBorder="1" applyAlignment="1" applyProtection="1">
      <alignment horizontal="left" vertical="center" wrapText="1"/>
      <protection locked="0"/>
    </xf>
    <xf numFmtId="3" fontId="24" fillId="45" borderId="40" xfId="1700" applyNumberFormat="1" applyFont="1" applyFill="1" applyBorder="1" applyAlignment="1">
      <alignment horizontal="center" vertical="center" wrapText="1"/>
    </xf>
    <xf numFmtId="172" fontId="24" fillId="45" borderId="40" xfId="1700" applyNumberFormat="1" applyFont="1" applyFill="1" applyBorder="1" applyAlignment="1">
      <alignment horizontal="center" vertical="center" wrapText="1"/>
    </xf>
    <xf numFmtId="0" fontId="54" fillId="0" borderId="14" xfId="2575" applyFont="1" applyBorder="1" applyAlignment="1">
      <alignment horizontal="center"/>
    </xf>
    <xf numFmtId="49" fontId="54" fillId="0" borderId="14" xfId="2575" applyNumberFormat="1" applyFont="1" applyBorder="1" applyAlignment="1">
      <alignment horizontal="left"/>
    </xf>
    <xf numFmtId="0" fontId="54" fillId="0" borderId="19" xfId="2572" applyFont="1" applyBorder="1" applyAlignment="1">
      <alignment vertical="center"/>
    </xf>
    <xf numFmtId="49" fontId="24" fillId="46" borderId="19" xfId="2572" applyNumberFormat="1" applyFont="1" applyFill="1" applyBorder="1" applyAlignment="1">
      <alignment vertical="center" wrapText="1"/>
    </xf>
    <xf numFmtId="49" fontId="24" fillId="46" borderId="19" xfId="2572" applyNumberFormat="1" applyFont="1" applyFill="1" applyBorder="1" applyAlignment="1">
      <alignment horizontal="center" vertical="center" wrapText="1"/>
    </xf>
    <xf numFmtId="0" fontId="24" fillId="46" borderId="19" xfId="2572" applyFont="1" applyFill="1" applyBorder="1" applyAlignment="1">
      <alignment vertical="center" wrapText="1"/>
    </xf>
    <xf numFmtId="3" fontId="24" fillId="46" borderId="19" xfId="2572" applyNumberFormat="1" applyFont="1" applyFill="1" applyBorder="1" applyAlignment="1">
      <alignment vertical="center" wrapText="1"/>
    </xf>
    <xf numFmtId="3" fontId="24" fillId="46" borderId="16" xfId="2572" applyNumberFormat="1" applyFont="1" applyFill="1" applyBorder="1" applyAlignment="1">
      <alignment vertical="center" wrapText="1"/>
    </xf>
    <xf numFmtId="172" fontId="24" fillId="0" borderId="41" xfId="1700" applyNumberFormat="1" applyFont="1" applyBorder="1" applyAlignment="1">
      <alignment horizontal="center" vertical="center" wrapText="1"/>
    </xf>
    <xf numFmtId="49" fontId="24" fillId="0" borderId="41" xfId="1571" applyNumberFormat="1" applyFont="1" applyBorder="1" applyAlignment="1" applyProtection="1">
      <alignment horizontal="center" vertical="center" wrapText="1"/>
      <protection locked="0"/>
    </xf>
    <xf numFmtId="4" fontId="24" fillId="45" borderId="41" xfId="1728" applyNumberFormat="1" applyFont="1" applyFill="1" applyBorder="1" applyAlignment="1">
      <alignment horizontal="right" vertical="center" wrapText="1"/>
    </xf>
    <xf numFmtId="3" fontId="56" fillId="0" borderId="41" xfId="1785" applyNumberFormat="1" applyFont="1" applyBorder="1" applyAlignment="1">
      <alignment horizontal="center" vertical="center" wrapText="1"/>
    </xf>
    <xf numFmtId="49" fontId="24" fillId="46" borderId="18" xfId="1785" applyNumberFormat="1" applyFont="1" applyFill="1" applyBorder="1" applyAlignment="1">
      <alignment horizontal="center" vertical="center" wrapText="1"/>
    </xf>
    <xf numFmtId="49" fontId="35" fillId="0" borderId="42" xfId="1979" applyNumberFormat="1" applyBorder="1" applyAlignment="1" applyProtection="1">
      <alignment horizontal="center" vertical="center"/>
      <protection locked="0"/>
    </xf>
    <xf numFmtId="0" fontId="54" fillId="0" borderId="19" xfId="2573" applyFont="1" applyBorder="1" applyAlignment="1">
      <alignment vertical="center"/>
    </xf>
    <xf numFmtId="49" fontId="56" fillId="46" borderId="19" xfId="2573" applyNumberFormat="1" applyFont="1" applyFill="1" applyBorder="1" applyAlignment="1" applyProtection="1">
      <alignment vertical="center" wrapText="1"/>
      <protection locked="0"/>
    </xf>
    <xf numFmtId="49" fontId="24" fillId="46" borderId="19" xfId="2573" applyNumberFormat="1" applyFont="1" applyFill="1" applyBorder="1" applyAlignment="1">
      <alignment horizontal="center" vertical="center" wrapText="1"/>
    </xf>
    <xf numFmtId="0" fontId="24" fillId="46" borderId="19" xfId="2573" applyFont="1" applyFill="1" applyBorder="1" applyAlignment="1">
      <alignment horizontal="center" vertical="center" wrapText="1"/>
    </xf>
    <xf numFmtId="4" fontId="24" fillId="46" borderId="19" xfId="2573" applyNumberFormat="1" applyFont="1" applyFill="1" applyBorder="1" applyAlignment="1">
      <alignment horizontal="right" vertical="center" wrapText="1"/>
    </xf>
    <xf numFmtId="49" fontId="24" fillId="0" borderId="0" xfId="1979" applyNumberFormat="1" applyFont="1" applyAlignment="1" applyProtection="1">
      <alignment horizontal="center" vertical="center" wrapText="1"/>
      <protection locked="0"/>
    </xf>
    <xf numFmtId="0" fontId="24" fillId="0" borderId="0" xfId="1979" applyFont="1" applyAlignment="1" applyProtection="1">
      <alignment horizontal="left" vertical="center" wrapText="1"/>
      <protection locked="0"/>
    </xf>
    <xf numFmtId="3" fontId="24" fillId="45" borderId="0" xfId="1979" applyNumberFormat="1" applyFont="1" applyFill="1" applyAlignment="1">
      <alignment horizontal="center" vertical="center" wrapText="1"/>
    </xf>
    <xf numFmtId="172" fontId="24" fillId="45" borderId="0" xfId="1979" applyNumberFormat="1" applyFont="1" applyFill="1" applyAlignment="1">
      <alignment horizontal="center" vertical="center" wrapText="1"/>
    </xf>
    <xf numFmtId="3" fontId="24" fillId="45" borderId="0" xfId="1979" applyNumberFormat="1" applyFont="1" applyFill="1" applyAlignment="1">
      <alignment horizontal="right" vertical="center" wrapText="1"/>
    </xf>
    <xf numFmtId="172" fontId="24" fillId="46" borderId="19" xfId="2573" applyNumberFormat="1" applyFont="1" applyFill="1" applyBorder="1" applyAlignment="1">
      <alignment horizontal="center" vertical="center" wrapText="1"/>
    </xf>
    <xf numFmtId="49" fontId="54" fillId="41" borderId="18" xfId="2572" applyNumberFormat="1" applyFont="1" applyFill="1" applyBorder="1" applyAlignment="1">
      <alignment horizontal="center" vertical="center"/>
    </xf>
    <xf numFmtId="0" fontId="54" fillId="41" borderId="19" xfId="2572" applyFont="1" applyFill="1" applyBorder="1" applyAlignment="1">
      <alignment vertical="center"/>
    </xf>
    <xf numFmtId="49" fontId="54" fillId="41" borderId="19" xfId="2572" applyNumberFormat="1" applyFont="1" applyFill="1" applyBorder="1" applyAlignment="1">
      <alignment vertical="center"/>
    </xf>
    <xf numFmtId="49" fontId="54" fillId="41" borderId="19" xfId="2572" applyNumberFormat="1" applyFont="1" applyFill="1" applyBorder="1" applyAlignment="1">
      <alignment horizontal="center" vertical="center"/>
    </xf>
    <xf numFmtId="4" fontId="54" fillId="41" borderId="19" xfId="2572" applyNumberFormat="1" applyFont="1" applyFill="1" applyBorder="1" applyAlignment="1">
      <alignment vertical="center"/>
    </xf>
    <xf numFmtId="3" fontId="54" fillId="41" borderId="19" xfId="2572" applyNumberFormat="1" applyFont="1" applyFill="1" applyBorder="1" applyAlignment="1">
      <alignment horizontal="right" vertical="center"/>
    </xf>
    <xf numFmtId="0" fontId="21" fillId="0" borderId="0" xfId="1967" applyFont="1"/>
    <xf numFmtId="49" fontId="23" fillId="0" borderId="30" xfId="2575" applyNumberFormat="1" applyFont="1" applyBorder="1"/>
    <xf numFmtId="0" fontId="17" fillId="0" borderId="0" xfId="2574" applyFont="1"/>
    <xf numFmtId="0" fontId="25" fillId="0" borderId="0" xfId="2574" applyFont="1" applyAlignment="1">
      <alignment horizontal="centerContinuous"/>
    </xf>
    <xf numFmtId="0" fontId="26" fillId="0" borderId="0" xfId="2574" applyFont="1" applyAlignment="1">
      <alignment horizontal="centerContinuous"/>
    </xf>
    <xf numFmtId="0" fontId="26" fillId="0" borderId="0" xfId="2574" applyFont="1" applyAlignment="1">
      <alignment horizontal="right"/>
    </xf>
    <xf numFmtId="0" fontId="19" fillId="0" borderId="0" xfId="2574" applyFont="1"/>
    <xf numFmtId="0" fontId="17" fillId="0" borderId="0" xfId="2574" applyFont="1" applyAlignment="1">
      <alignment horizontal="right"/>
    </xf>
    <xf numFmtId="0" fontId="19" fillId="41" borderId="14" xfId="2574" applyFont="1" applyFill="1" applyBorder="1" applyAlignment="1">
      <alignment horizontal="center" wrapText="1"/>
    </xf>
    <xf numFmtId="0" fontId="23" fillId="0" borderId="17" xfId="2574" applyFont="1" applyBorder="1" applyAlignment="1">
      <alignment horizontal="center"/>
    </xf>
    <xf numFmtId="49" fontId="23" fillId="0" borderId="17" xfId="2574" applyNumberFormat="1" applyFont="1" applyBorder="1" applyAlignment="1">
      <alignment horizontal="left"/>
    </xf>
    <xf numFmtId="0" fontId="23" fillId="0" borderId="18" xfId="2574" applyFont="1" applyBorder="1"/>
    <xf numFmtId="0" fontId="17" fillId="0" borderId="19" xfId="2574" applyFont="1" applyBorder="1" applyAlignment="1">
      <alignment horizontal="center"/>
    </xf>
    <xf numFmtId="0" fontId="17" fillId="0" borderId="19" xfId="2574" applyFont="1" applyBorder="1" applyAlignment="1">
      <alignment horizontal="right"/>
    </xf>
    <xf numFmtId="0" fontId="17" fillId="0" borderId="16" xfId="2574" applyFont="1" applyBorder="1"/>
    <xf numFmtId="0" fontId="17" fillId="0" borderId="20" xfId="2574" applyFont="1" applyBorder="1"/>
    <xf numFmtId="0" fontId="17" fillId="0" borderId="21" xfId="2574" applyFont="1" applyBorder="1"/>
    <xf numFmtId="0" fontId="27" fillId="0" borderId="0" xfId="2574" applyFont="1"/>
    <xf numFmtId="0" fontId="24" fillId="0" borderId="22" xfId="2574" applyFont="1" applyBorder="1" applyAlignment="1">
      <alignment horizontal="center" vertical="top"/>
    </xf>
    <xf numFmtId="49" fontId="24" fillId="0" borderId="22" xfId="2574" applyNumberFormat="1" applyFont="1" applyBorder="1" applyAlignment="1">
      <alignment horizontal="left" vertical="top"/>
    </xf>
    <xf numFmtId="0" fontId="24" fillId="0" borderId="22" xfId="2574" applyFont="1" applyBorder="1" applyAlignment="1">
      <alignment vertical="top" wrapText="1"/>
    </xf>
    <xf numFmtId="49" fontId="24" fillId="0" borderId="22" xfId="2574" applyNumberFormat="1" applyFont="1" applyBorder="1" applyAlignment="1">
      <alignment horizontal="center" shrinkToFit="1"/>
    </xf>
    <xf numFmtId="4" fontId="24" fillId="0" borderId="22" xfId="2574" applyNumberFormat="1" applyFont="1" applyBorder="1" applyAlignment="1">
      <alignment horizontal="right"/>
    </xf>
    <xf numFmtId="4" fontId="24" fillId="0" borderId="22" xfId="2574" applyNumberFormat="1" applyFont="1" applyBorder="1"/>
    <xf numFmtId="166" fontId="24" fillId="0" borderId="22" xfId="2574" applyNumberFormat="1" applyFont="1" applyBorder="1"/>
    <xf numFmtId="4" fontId="24" fillId="0" borderId="21" xfId="2574" applyNumberFormat="1" applyFont="1" applyBorder="1"/>
    <xf numFmtId="0" fontId="19" fillId="0" borderId="17" xfId="2574" applyFont="1" applyBorder="1" applyAlignment="1">
      <alignment horizontal="center"/>
    </xf>
    <xf numFmtId="49" fontId="19" fillId="0" borderId="17" xfId="2574" applyNumberFormat="1" applyFont="1" applyBorder="1" applyAlignment="1">
      <alignment horizontal="right"/>
    </xf>
    <xf numFmtId="4" fontId="31" fillId="42" borderId="58" xfId="2574" applyNumberFormat="1" applyFont="1" applyFill="1" applyBorder="1" applyAlignment="1">
      <alignment horizontal="right" wrapText="1"/>
    </xf>
    <xf numFmtId="0" fontId="31" fillId="42" borderId="24" xfId="2574" applyFont="1" applyFill="1" applyBorder="1" applyAlignment="1">
      <alignment horizontal="left" wrapText="1"/>
    </xf>
    <xf numFmtId="0" fontId="31" fillId="0" borderId="23" xfId="0" applyFont="1" applyBorder="1" applyAlignment="1">
      <alignment horizontal="right"/>
    </xf>
    <xf numFmtId="0" fontId="17" fillId="0" borderId="24" xfId="2574" applyFont="1" applyBorder="1"/>
    <xf numFmtId="4" fontId="17" fillId="0" borderId="23" xfId="2574" applyNumberFormat="1" applyFont="1" applyBorder="1"/>
    <xf numFmtId="0" fontId="30" fillId="0" borderId="0" xfId="2574" applyFont="1" applyAlignment="1">
      <alignment wrapText="1"/>
    </xf>
    <xf numFmtId="49" fontId="19" fillId="0" borderId="17" xfId="2574" applyNumberFormat="1" applyFont="1" applyBorder="1" applyAlignment="1">
      <alignment horizontal="left"/>
    </xf>
    <xf numFmtId="0" fontId="17" fillId="41" borderId="14" xfId="2574" applyFont="1" applyFill="1" applyBorder="1" applyAlignment="1">
      <alignment horizontal="center"/>
    </xf>
    <xf numFmtId="49" fontId="32" fillId="41" borderId="14" xfId="2574" applyNumberFormat="1" applyFont="1" applyFill="1" applyBorder="1" applyAlignment="1">
      <alignment horizontal="left"/>
    </xf>
    <xf numFmtId="0" fontId="32" fillId="41" borderId="18" xfId="2574" applyFont="1" applyFill="1" applyBorder="1"/>
    <xf numFmtId="0" fontId="17" fillId="41" borderId="19" xfId="2574" applyFont="1" applyFill="1" applyBorder="1" applyAlignment="1">
      <alignment horizontal="center"/>
    </xf>
    <xf numFmtId="4" fontId="17" fillId="41" borderId="19" xfId="2574" applyNumberFormat="1" applyFont="1" applyFill="1" applyBorder="1" applyAlignment="1">
      <alignment horizontal="right"/>
    </xf>
    <xf numFmtId="4" fontId="17" fillId="41" borderId="16" xfId="2574" applyNumberFormat="1" applyFont="1" applyFill="1" applyBorder="1" applyAlignment="1">
      <alignment horizontal="right"/>
    </xf>
    <xf numFmtId="4" fontId="23" fillId="41" borderId="14" xfId="2574" applyNumberFormat="1" applyFont="1" applyFill="1" applyBorder="1"/>
    <xf numFmtId="0" fontId="17" fillId="41" borderId="19" xfId="2574" applyFont="1" applyFill="1" applyBorder="1"/>
    <xf numFmtId="4" fontId="23" fillId="41" borderId="16" xfId="2574" applyNumberFormat="1" applyFont="1" applyFill="1" applyBorder="1"/>
    <xf numFmtId="3" fontId="17" fillId="0" borderId="0" xfId="2574" applyNumberFormat="1" applyFont="1"/>
    <xf numFmtId="0" fontId="33" fillId="0" borderId="0" xfId="2574" applyFont="1"/>
    <xf numFmtId="0" fontId="34" fillId="0" borderId="0" xfId="2574" applyFont="1"/>
    <xf numFmtId="3" fontId="34" fillId="0" borderId="0" xfId="2574" applyNumberFormat="1" applyFont="1" applyAlignment="1">
      <alignment horizontal="right"/>
    </xf>
    <xf numFmtId="4" fontId="34" fillId="0" borderId="0" xfId="2574" applyNumberFormat="1" applyFont="1"/>
    <xf numFmtId="0" fontId="17" fillId="0" borderId="41" xfId="1550" applyBorder="1" applyProtection="1">
      <protection locked="0"/>
    </xf>
    <xf numFmtId="0" fontId="17" fillId="0" borderId="34" xfId="1550" applyBorder="1" applyProtection="1">
      <protection locked="0"/>
    </xf>
    <xf numFmtId="172" fontId="24" fillId="0" borderId="14" xfId="1550" applyNumberFormat="1" applyFont="1" applyBorder="1" applyAlignment="1">
      <alignment horizontal="center" vertical="center" wrapText="1"/>
    </xf>
    <xf numFmtId="0" fontId="24" fillId="0" borderId="14" xfId="1550" applyFont="1" applyBorder="1" applyAlignment="1" applyProtection="1">
      <alignment horizontal="left" vertical="center" wrapText="1"/>
      <protection locked="0"/>
    </xf>
    <xf numFmtId="1" fontId="24" fillId="0" borderId="14" xfId="1550" applyNumberFormat="1" applyFont="1" applyBorder="1" applyAlignment="1" applyProtection="1">
      <alignment horizontal="center" vertical="center" wrapText="1"/>
      <protection locked="0"/>
    </xf>
    <xf numFmtId="0" fontId="63" fillId="0" borderId="14" xfId="1550" applyFont="1" applyBorder="1" applyAlignment="1">
      <alignment horizontal="center" vertical="center"/>
    </xf>
    <xf numFmtId="0" fontId="24" fillId="45" borderId="14" xfId="1550" applyFont="1" applyFill="1" applyBorder="1" applyAlignment="1" applyProtection="1">
      <alignment vertical="center" wrapText="1"/>
      <protection locked="0"/>
    </xf>
    <xf numFmtId="49" fontId="24" fillId="0" borderId="14" xfId="1550" applyNumberFormat="1" applyFont="1" applyBorder="1" applyAlignment="1" applyProtection="1">
      <alignment horizontal="center" vertical="center" wrapText="1"/>
      <protection locked="0"/>
    </xf>
    <xf numFmtId="0" fontId="24" fillId="0" borderId="14" xfId="1550" applyFont="1" applyBorder="1" applyAlignment="1" applyProtection="1">
      <alignment vertical="center" wrapText="1"/>
      <protection locked="0"/>
    </xf>
    <xf numFmtId="0" fontId="24" fillId="0" borderId="14" xfId="3320" applyFont="1" applyBorder="1" applyAlignment="1" applyProtection="1">
      <alignment horizontal="left" vertical="center" wrapText="1"/>
      <protection locked="0"/>
    </xf>
    <xf numFmtId="172" fontId="24" fillId="45" borderId="14" xfId="1550" applyNumberFormat="1" applyFont="1" applyFill="1" applyBorder="1" applyAlignment="1">
      <alignment horizontal="center" vertical="center" wrapText="1"/>
    </xf>
    <xf numFmtId="0" fontId="24" fillId="0" borderId="14" xfId="1550" applyFont="1" applyBorder="1" applyAlignment="1">
      <alignment horizontal="left" vertical="center" wrapText="1"/>
    </xf>
    <xf numFmtId="49" fontId="31" fillId="0" borderId="41" xfId="1550" applyNumberFormat="1" applyFont="1" applyBorder="1" applyAlignment="1" applyProtection="1">
      <alignment horizontal="center" vertical="top" wrapText="1"/>
      <protection locked="0"/>
    </xf>
    <xf numFmtId="0" fontId="24" fillId="0" borderId="41" xfId="1550" applyFont="1" applyBorder="1" applyAlignment="1" applyProtection="1">
      <alignment wrapText="1"/>
      <protection locked="0"/>
    </xf>
    <xf numFmtId="49" fontId="31" fillId="45" borderId="41" xfId="1550" applyNumberFormat="1" applyFont="1" applyFill="1" applyBorder="1" applyAlignment="1" applyProtection="1">
      <alignment horizontal="center" vertical="center" wrapText="1"/>
      <protection locked="0"/>
    </xf>
    <xf numFmtId="0" fontId="54" fillId="0" borderId="34" xfId="1550" applyFont="1" applyBorder="1" applyAlignment="1">
      <alignment horizontal="left" vertical="center" wrapText="1"/>
    </xf>
    <xf numFmtId="49" fontId="24" fillId="45" borderId="41" xfId="1550" applyNumberFormat="1" applyFont="1" applyFill="1" applyBorder="1" applyAlignment="1" applyProtection="1">
      <alignment horizontal="center" vertical="center" wrapText="1"/>
      <protection locked="0"/>
    </xf>
    <xf numFmtId="1" fontId="24" fillId="45" borderId="41" xfId="1550" applyNumberFormat="1" applyFont="1" applyFill="1" applyBorder="1" applyAlignment="1" applyProtection="1">
      <alignment horizontal="center" vertical="center" wrapText="1"/>
      <protection locked="0"/>
    </xf>
    <xf numFmtId="3" fontId="24" fillId="45" borderId="41" xfId="1550" applyNumberFormat="1" applyFont="1" applyFill="1" applyBorder="1" applyAlignment="1" applyProtection="1">
      <alignment horizontal="center" vertical="center" wrapText="1"/>
      <protection locked="0"/>
    </xf>
    <xf numFmtId="3" fontId="24" fillId="45" borderId="45" xfId="1550" applyNumberFormat="1" applyFont="1" applyFill="1" applyBorder="1" applyAlignment="1" applyProtection="1">
      <alignment horizontal="center" vertical="center" wrapText="1"/>
      <protection locked="0"/>
    </xf>
    <xf numFmtId="3" fontId="24" fillId="0" borderId="41" xfId="1550" applyNumberFormat="1" applyFont="1" applyBorder="1" applyAlignment="1" applyProtection="1">
      <alignment wrapText="1"/>
      <protection locked="0"/>
    </xf>
    <xf numFmtId="0" fontId="23" fillId="0" borderId="34" xfId="1550" applyFont="1" applyBorder="1" applyAlignment="1" applyProtection="1">
      <alignment horizontal="left" vertical="center"/>
      <protection locked="0"/>
    </xf>
    <xf numFmtId="0" fontId="24" fillId="0" borderId="0" xfId="1550" applyFont="1" applyAlignment="1">
      <alignment horizontal="left" vertical="top" wrapText="1"/>
    </xf>
    <xf numFmtId="0" fontId="54" fillId="45" borderId="41" xfId="1550" applyFont="1" applyFill="1" applyBorder="1" applyAlignment="1" applyProtection="1">
      <alignment horizontal="left" vertical="center" wrapText="1"/>
      <protection locked="0"/>
    </xf>
    <xf numFmtId="0" fontId="54" fillId="0" borderId="41" xfId="1550" applyFont="1" applyBorder="1" applyAlignment="1">
      <alignment horizontal="left" vertical="center" wrapText="1"/>
    </xf>
    <xf numFmtId="0" fontId="24" fillId="0" borderId="41" xfId="1550" applyFont="1" applyBorder="1" applyAlignment="1">
      <alignment horizontal="left" vertical="center" wrapText="1"/>
    </xf>
    <xf numFmtId="0" fontId="54" fillId="0" borderId="41" xfId="1550" applyFont="1" applyBorder="1" applyAlignment="1" applyProtection="1">
      <alignment horizontal="left" vertical="center" wrapText="1"/>
      <protection locked="0"/>
    </xf>
    <xf numFmtId="0" fontId="57" fillId="0" borderId="41" xfId="1550" applyFont="1" applyBorder="1" applyAlignment="1" applyProtection="1">
      <alignment horizontal="left" vertical="center"/>
      <protection locked="0"/>
    </xf>
    <xf numFmtId="0" fontId="59" fillId="0" borderId="41" xfId="1550" applyFont="1" applyBorder="1" applyAlignment="1" applyProtection="1">
      <alignment horizontal="left" vertical="center" wrapText="1"/>
      <protection locked="0"/>
    </xf>
    <xf numFmtId="0" fontId="57" fillId="0" borderId="41" xfId="1550" applyFont="1" applyBorder="1" applyAlignment="1" applyProtection="1">
      <alignment horizontal="left" vertical="center" wrapText="1"/>
      <protection locked="0"/>
    </xf>
    <xf numFmtId="0" fontId="57" fillId="0" borderId="41" xfId="1550" applyFont="1" applyBorder="1" applyAlignment="1" applyProtection="1">
      <alignment horizontal="center" vertical="center" wrapText="1"/>
      <protection locked="0"/>
    </xf>
    <xf numFmtId="0" fontId="24" fillId="45" borderId="41" xfId="1550" applyFont="1" applyFill="1" applyBorder="1" applyAlignment="1" applyProtection="1">
      <alignment horizontal="left" vertical="center" wrapText="1"/>
      <protection locked="0"/>
    </xf>
    <xf numFmtId="0" fontId="54" fillId="45" borderId="41" xfId="1550" applyFont="1" applyFill="1" applyBorder="1" applyAlignment="1" applyProtection="1">
      <alignment vertical="center" wrapText="1"/>
      <protection locked="0"/>
    </xf>
    <xf numFmtId="0" fontId="57" fillId="0" borderId="41" xfId="1550" applyFont="1" applyBorder="1" applyAlignment="1" applyProtection="1">
      <alignment horizontal="justify" vertical="center" wrapText="1"/>
      <protection locked="0"/>
    </xf>
    <xf numFmtId="0" fontId="23" fillId="0" borderId="34" xfId="1550" applyFont="1" applyBorder="1" applyAlignment="1" applyProtection="1">
      <alignment horizontal="left" vertical="center" wrapText="1"/>
      <protection locked="0"/>
    </xf>
    <xf numFmtId="49" fontId="24" fillId="45" borderId="41" xfId="1550" applyNumberFormat="1" applyFont="1" applyFill="1" applyBorder="1" applyAlignment="1">
      <alignment horizontal="center" vertical="center" wrapText="1"/>
    </xf>
    <xf numFmtId="0" fontId="57" fillId="0" borderId="41" xfId="1550" applyFont="1" applyBorder="1" applyAlignment="1">
      <alignment horizontal="left" vertical="center" wrapText="1"/>
    </xf>
    <xf numFmtId="0" fontId="17" fillId="0" borderId="42" xfId="1550" applyBorder="1" applyProtection="1">
      <protection locked="0"/>
    </xf>
    <xf numFmtId="49" fontId="17" fillId="0" borderId="46" xfId="1550" applyNumberFormat="1" applyBorder="1" applyAlignment="1" applyProtection="1">
      <alignment horizontal="center" vertical="center"/>
      <protection locked="0"/>
    </xf>
    <xf numFmtId="0" fontId="17" fillId="0" borderId="41" xfId="1550" applyBorder="1" applyAlignment="1" applyProtection="1">
      <alignment vertical="center"/>
      <protection locked="0"/>
    </xf>
    <xf numFmtId="49" fontId="17" fillId="0" borderId="41" xfId="1550" applyNumberFormat="1" applyBorder="1" applyAlignment="1" applyProtection="1">
      <alignment vertical="center"/>
      <protection locked="0"/>
    </xf>
    <xf numFmtId="49" fontId="17" fillId="0" borderId="34" xfId="1550" applyNumberFormat="1" applyBorder="1" applyAlignment="1" applyProtection="1">
      <alignment vertical="center"/>
      <protection locked="0"/>
    </xf>
    <xf numFmtId="49" fontId="17" fillId="0" borderId="34" xfId="1550" applyNumberFormat="1" applyBorder="1" applyAlignment="1" applyProtection="1">
      <alignment horizontal="center" vertical="center"/>
      <protection locked="0"/>
    </xf>
    <xf numFmtId="1" fontId="17" fillId="0" borderId="34" xfId="1550" applyNumberFormat="1" applyBorder="1" applyAlignment="1" applyProtection="1">
      <alignment vertical="center"/>
      <protection locked="0"/>
    </xf>
    <xf numFmtId="3" fontId="17" fillId="0" borderId="41" xfId="1550" applyNumberFormat="1" applyBorder="1" applyAlignment="1" applyProtection="1">
      <alignment vertical="center"/>
      <protection locked="0"/>
    </xf>
    <xf numFmtId="3" fontId="17" fillId="0" borderId="34" xfId="1550" applyNumberFormat="1" applyBorder="1" applyAlignment="1" applyProtection="1">
      <alignment vertical="center"/>
      <protection locked="0"/>
    </xf>
    <xf numFmtId="49" fontId="17" fillId="0" borderId="41" xfId="1550" applyNumberFormat="1" applyBorder="1" applyAlignment="1" applyProtection="1">
      <alignment horizontal="center" vertical="center"/>
      <protection locked="0"/>
    </xf>
    <xf numFmtId="1" fontId="17" fillId="0" borderId="41" xfId="1550" applyNumberFormat="1" applyBorder="1" applyAlignment="1" applyProtection="1">
      <alignment vertical="center"/>
      <protection locked="0"/>
    </xf>
    <xf numFmtId="0" fontId="20" fillId="0" borderId="14" xfId="2575" applyFont="1" applyBorder="1" applyAlignment="1">
      <alignment horizontal="center"/>
    </xf>
    <xf numFmtId="49" fontId="20" fillId="0" borderId="14" xfId="2575" applyNumberFormat="1" applyFont="1" applyBorder="1" applyAlignment="1">
      <alignment horizontal="left"/>
    </xf>
    <xf numFmtId="0" fontId="20" fillId="0" borderId="19" xfId="2572" applyFont="1" applyBorder="1" applyAlignment="1">
      <alignment vertical="center"/>
    </xf>
    <xf numFmtId="49" fontId="17" fillId="46" borderId="19" xfId="2572" applyNumberFormat="1" applyFill="1" applyBorder="1" applyAlignment="1">
      <alignment vertical="center" wrapText="1"/>
    </xf>
    <xf numFmtId="49" fontId="17" fillId="46" borderId="19" xfId="2572" applyNumberFormat="1" applyFill="1" applyBorder="1" applyAlignment="1">
      <alignment horizontal="center" vertical="center" wrapText="1"/>
    </xf>
    <xf numFmtId="0" fontId="17" fillId="46" borderId="19" xfId="2572" applyFill="1" applyBorder="1" applyAlignment="1">
      <alignment vertical="center" wrapText="1"/>
    </xf>
    <xf numFmtId="3" fontId="17" fillId="46" borderId="19" xfId="2572" applyNumberFormat="1" applyFill="1" applyBorder="1" applyAlignment="1">
      <alignment vertical="center" wrapText="1"/>
    </xf>
    <xf numFmtId="3" fontId="17" fillId="46" borderId="16" xfId="2572" applyNumberFormat="1" applyFill="1" applyBorder="1" applyAlignment="1">
      <alignment vertical="center" wrapText="1"/>
    </xf>
    <xf numFmtId="49" fontId="24" fillId="46" borderId="0" xfId="1785" applyNumberFormat="1" applyFont="1" applyFill="1" applyAlignment="1">
      <alignment horizontal="center" vertical="center" wrapText="1"/>
    </xf>
    <xf numFmtId="49" fontId="35" fillId="0" borderId="0" xfId="1979" applyNumberFormat="1" applyAlignment="1" applyProtection="1">
      <alignment horizontal="center" vertical="center"/>
      <protection locked="0"/>
    </xf>
    <xf numFmtId="0" fontId="54" fillId="0" borderId="0" xfId="2573" applyFont="1" applyAlignment="1">
      <alignment vertical="center"/>
    </xf>
    <xf numFmtId="49" fontId="56" fillId="46" borderId="0" xfId="2573" applyNumberFormat="1" applyFont="1" applyFill="1" applyAlignment="1" applyProtection="1">
      <alignment vertical="center" wrapText="1"/>
      <protection locked="0"/>
    </xf>
    <xf numFmtId="49" fontId="24" fillId="46" borderId="0" xfId="2573" applyNumberFormat="1" applyFont="1" applyFill="1" applyAlignment="1">
      <alignment horizontal="center" vertical="center" wrapText="1"/>
    </xf>
    <xf numFmtId="0" fontId="24" fillId="46" borderId="0" xfId="2573" applyFont="1" applyFill="1" applyAlignment="1">
      <alignment horizontal="center" vertical="center" wrapText="1"/>
    </xf>
    <xf numFmtId="4" fontId="24" fillId="46" borderId="0" xfId="2573" applyNumberFormat="1" applyFont="1" applyFill="1" applyAlignment="1">
      <alignment horizontal="right" vertical="center" wrapText="1"/>
    </xf>
    <xf numFmtId="0" fontId="63" fillId="0" borderId="14" xfId="1550" applyFont="1" applyBorder="1" applyAlignment="1">
      <alignment vertical="center" wrapText="1"/>
    </xf>
    <xf numFmtId="0" fontId="24" fillId="0" borderId="14" xfId="1550" applyFont="1" applyBorder="1" applyAlignment="1" applyProtection="1">
      <alignment horizontal="left" vertical="center" wrapText="1"/>
      <protection hidden="1"/>
    </xf>
    <xf numFmtId="172" fontId="24" fillId="0" borderId="59" xfId="1700" applyNumberFormat="1" applyFont="1" applyBorder="1" applyAlignment="1">
      <alignment horizontal="center" vertical="center" wrapText="1"/>
    </xf>
    <xf numFmtId="49" fontId="24" fillId="0" borderId="59" xfId="1571" applyNumberFormat="1" applyFont="1" applyBorder="1" applyAlignment="1" applyProtection="1">
      <alignment horizontal="center" vertical="center" wrapText="1"/>
      <protection locked="0"/>
    </xf>
    <xf numFmtId="0" fontId="24" fillId="0" borderId="22" xfId="1550" applyFont="1" applyBorder="1" applyAlignment="1" applyProtection="1">
      <alignment horizontal="left" vertical="center" wrapText="1"/>
      <protection locked="0"/>
    </xf>
    <xf numFmtId="3" fontId="56" fillId="0" borderId="59" xfId="1785" applyNumberFormat="1" applyFont="1" applyBorder="1" applyAlignment="1">
      <alignment horizontal="center" vertical="center" wrapText="1"/>
    </xf>
    <xf numFmtId="172" fontId="24" fillId="0" borderId="22" xfId="1550" applyNumberFormat="1" applyFont="1" applyBorder="1" applyAlignment="1">
      <alignment horizontal="center" vertical="center" wrapText="1"/>
    </xf>
    <xf numFmtId="4" fontId="24" fillId="45" borderId="59" xfId="1728" applyNumberFormat="1" applyFont="1" applyFill="1" applyBorder="1" applyAlignment="1">
      <alignment horizontal="right" vertical="center" wrapText="1"/>
    </xf>
    <xf numFmtId="172" fontId="24" fillId="0" borderId="34" xfId="1700" applyNumberFormat="1" applyFont="1" applyBorder="1" applyAlignment="1">
      <alignment horizontal="center" vertical="center" wrapText="1"/>
    </xf>
    <xf numFmtId="49" fontId="24" fillId="0" borderId="34" xfId="1571" applyNumberFormat="1" applyFont="1" applyBorder="1" applyAlignment="1" applyProtection="1">
      <alignment horizontal="center" vertical="center" wrapText="1"/>
      <protection locked="0"/>
    </xf>
    <xf numFmtId="0" fontId="24" fillId="0" borderId="60" xfId="1550" applyFont="1" applyBorder="1" applyAlignment="1" applyProtection="1">
      <alignment horizontal="left" vertical="center" wrapText="1"/>
      <protection locked="0"/>
    </xf>
    <xf numFmtId="3" fontId="56" fillId="0" borderId="34" xfId="1785" applyNumberFormat="1" applyFont="1" applyBorder="1" applyAlignment="1">
      <alignment horizontal="center" vertical="center" wrapText="1"/>
    </xf>
    <xf numFmtId="172" fontId="24" fillId="0" borderId="60" xfId="1550" applyNumberFormat="1" applyFont="1" applyBorder="1" applyAlignment="1">
      <alignment horizontal="center" vertical="center" wrapText="1"/>
    </xf>
    <xf numFmtId="4" fontId="24" fillId="45" borderId="34" xfId="1728" applyNumberFormat="1" applyFont="1" applyFill="1" applyBorder="1" applyAlignment="1">
      <alignment horizontal="right" vertical="center" wrapText="1"/>
    </xf>
    <xf numFmtId="49" fontId="24" fillId="0" borderId="22" xfId="1550" applyNumberFormat="1" applyFont="1" applyBorder="1" applyAlignment="1" applyProtection="1">
      <alignment horizontal="center" vertical="center" wrapText="1"/>
      <protection locked="0"/>
    </xf>
    <xf numFmtId="49" fontId="24" fillId="0" borderId="60" xfId="1550" applyNumberFormat="1" applyFont="1" applyBorder="1" applyAlignment="1" applyProtection="1">
      <alignment horizontal="center" vertical="center" wrapText="1"/>
      <protection locked="0"/>
    </xf>
    <xf numFmtId="172" fontId="24" fillId="0" borderId="61" xfId="1700" applyNumberFormat="1" applyFont="1" applyBorder="1" applyAlignment="1">
      <alignment horizontal="center" vertical="center" wrapText="1"/>
    </xf>
    <xf numFmtId="49" fontId="24" fillId="0" borderId="61" xfId="1571" applyNumberFormat="1" applyFont="1" applyBorder="1" applyAlignment="1" applyProtection="1">
      <alignment horizontal="center" vertical="center" wrapText="1"/>
      <protection locked="0"/>
    </xf>
    <xf numFmtId="3" fontId="56" fillId="0" borderId="61" xfId="1785" applyNumberFormat="1" applyFont="1" applyBorder="1" applyAlignment="1">
      <alignment horizontal="center" vertical="center" wrapText="1"/>
    </xf>
    <xf numFmtId="172" fontId="24" fillId="45" borderId="22" xfId="1550" applyNumberFormat="1" applyFont="1" applyFill="1" applyBorder="1" applyAlignment="1">
      <alignment horizontal="center" vertical="center" wrapText="1"/>
    </xf>
    <xf numFmtId="4" fontId="24" fillId="45" borderId="61" xfId="1728" applyNumberFormat="1" applyFont="1" applyFill="1" applyBorder="1" applyAlignment="1">
      <alignment horizontal="right" vertical="center" wrapText="1"/>
    </xf>
    <xf numFmtId="0" fontId="24" fillId="0" borderId="14" xfId="2574" applyFont="1" applyBorder="1" applyAlignment="1">
      <alignment horizontal="center" vertical="top"/>
    </xf>
    <xf numFmtId="49" fontId="24" fillId="0" borderId="14" xfId="2574" applyNumberFormat="1" applyFont="1" applyBorder="1" applyAlignment="1">
      <alignment horizontal="left" vertical="top"/>
    </xf>
    <xf numFmtId="0" fontId="24" fillId="0" borderId="14" xfId="2574" applyFont="1" applyBorder="1" applyAlignment="1">
      <alignment vertical="top" wrapText="1"/>
    </xf>
    <xf numFmtId="49" fontId="24" fillId="0" borderId="14" xfId="2574" applyNumberFormat="1" applyFont="1" applyBorder="1" applyAlignment="1">
      <alignment horizontal="center" shrinkToFit="1"/>
    </xf>
    <xf numFmtId="4" fontId="24" fillId="0" borderId="14" xfId="2574" applyNumberFormat="1" applyFont="1" applyBorder="1" applyAlignment="1">
      <alignment horizontal="right"/>
    </xf>
    <xf numFmtId="4" fontId="24" fillId="0" borderId="14" xfId="2574" applyNumberFormat="1" applyFont="1" applyBorder="1"/>
    <xf numFmtId="0" fontId="63" fillId="0" borderId="22" xfId="1550" applyFont="1" applyBorder="1" applyAlignment="1">
      <alignment vertical="center" wrapText="1"/>
    </xf>
    <xf numFmtId="172" fontId="24" fillId="0" borderId="62" xfId="1700" applyNumberFormat="1" applyFont="1" applyBorder="1" applyAlignment="1">
      <alignment horizontal="center" vertical="center" wrapText="1"/>
    </xf>
    <xf numFmtId="49" fontId="24" fillId="0" borderId="63" xfId="1571" applyNumberFormat="1" applyFont="1" applyBorder="1" applyAlignment="1" applyProtection="1">
      <alignment horizontal="center" vertical="center" wrapText="1"/>
      <protection locked="0"/>
    </xf>
    <xf numFmtId="3" fontId="56" fillId="0" borderId="63" xfId="1785" applyNumberFormat="1" applyFont="1" applyBorder="1" applyAlignment="1">
      <alignment horizontal="center" vertical="center" wrapText="1"/>
    </xf>
    <xf numFmtId="4" fontId="24" fillId="45" borderId="63" xfId="1728" applyNumberFormat="1" applyFont="1" applyFill="1" applyBorder="1" applyAlignment="1">
      <alignment horizontal="right" vertical="center" wrapText="1"/>
    </xf>
    <xf numFmtId="49" fontId="24" fillId="0" borderId="65" xfId="1571" applyNumberFormat="1" applyFont="1" applyBorder="1" applyAlignment="1" applyProtection="1">
      <alignment horizontal="center" vertical="center" wrapText="1"/>
      <protection locked="0"/>
    </xf>
    <xf numFmtId="0" fontId="24" fillId="0" borderId="65" xfId="1550" applyFont="1" applyBorder="1" applyAlignment="1" applyProtection="1">
      <alignment vertical="center" wrapText="1"/>
      <protection locked="0"/>
    </xf>
    <xf numFmtId="0" fontId="24" fillId="0" borderId="65" xfId="3320" applyFont="1" applyBorder="1" applyAlignment="1" applyProtection="1">
      <alignment horizontal="left" vertical="center" wrapText="1"/>
      <protection locked="0"/>
    </xf>
    <xf numFmtId="0" fontId="63" fillId="0" borderId="65" xfId="1550" applyFont="1" applyBorder="1" applyAlignment="1">
      <alignment vertical="center" wrapText="1"/>
    </xf>
    <xf numFmtId="0" fontId="24" fillId="45" borderId="65" xfId="1550" applyFont="1" applyFill="1" applyBorder="1" applyAlignment="1" applyProtection="1">
      <alignment vertical="center" wrapText="1"/>
      <protection locked="0"/>
    </xf>
    <xf numFmtId="0" fontId="24" fillId="0" borderId="65" xfId="2573" applyFont="1" applyBorder="1" applyAlignment="1">
      <alignment vertical="center" wrapText="1"/>
    </xf>
    <xf numFmtId="49" fontId="56" fillId="46" borderId="65" xfId="2573" applyNumberFormat="1" applyFont="1" applyFill="1" applyBorder="1" applyAlignment="1" applyProtection="1">
      <alignment vertical="center" wrapText="1"/>
      <protection locked="0"/>
    </xf>
    <xf numFmtId="49" fontId="24" fillId="46" borderId="65" xfId="2573" applyNumberFormat="1" applyFont="1" applyFill="1" applyBorder="1" applyAlignment="1">
      <alignment horizontal="center" vertical="center" wrapText="1"/>
    </xf>
    <xf numFmtId="172" fontId="24" fillId="0" borderId="65" xfId="1550" applyNumberFormat="1" applyFont="1" applyBorder="1" applyAlignment="1">
      <alignment horizontal="center" vertical="center" wrapText="1"/>
    </xf>
    <xf numFmtId="0" fontId="24" fillId="0" borderId="65" xfId="2573" applyFont="1" applyBorder="1" applyAlignment="1">
      <alignment vertical="center"/>
    </xf>
    <xf numFmtId="0" fontId="24" fillId="46" borderId="65" xfId="2573" applyFont="1" applyFill="1" applyBorder="1" applyAlignment="1">
      <alignment horizontal="center" vertical="center" wrapText="1"/>
    </xf>
    <xf numFmtId="0" fontId="24" fillId="0" borderId="14" xfId="3321" applyFont="1" applyBorder="1" applyAlignment="1" applyProtection="1">
      <alignment horizontal="left" vertical="center" wrapText="1"/>
      <protection locked="0"/>
    </xf>
    <xf numFmtId="49" fontId="24" fillId="46" borderId="66" xfId="1785" applyNumberFormat="1" applyFont="1" applyFill="1" applyBorder="1" applyAlignment="1">
      <alignment horizontal="center" vertical="center" wrapText="1"/>
    </xf>
    <xf numFmtId="4" fontId="24" fillId="0" borderId="41" xfId="1728" applyNumberFormat="1" applyFont="1" applyBorder="1" applyAlignment="1">
      <alignment horizontal="right" vertical="center" wrapText="1"/>
    </xf>
    <xf numFmtId="4" fontId="24" fillId="45" borderId="64" xfId="1728" applyNumberFormat="1" applyFont="1" applyFill="1" applyBorder="1" applyAlignment="1">
      <alignment horizontal="right" vertical="center" wrapText="1"/>
    </xf>
    <xf numFmtId="4" fontId="54" fillId="0" borderId="43" xfId="2573" applyNumberFormat="1" applyFont="1" applyBorder="1" applyAlignment="1">
      <alignment horizontal="right" vertical="center"/>
    </xf>
    <xf numFmtId="4" fontId="54" fillId="0" borderId="0" xfId="2573" applyNumberFormat="1" applyFont="1" applyAlignment="1">
      <alignment horizontal="right" vertical="center"/>
    </xf>
    <xf numFmtId="4" fontId="17" fillId="46" borderId="16" xfId="2572" applyNumberFormat="1" applyFill="1" applyBorder="1" applyAlignment="1">
      <alignment vertical="center" wrapText="1"/>
    </xf>
    <xf numFmtId="4" fontId="24" fillId="46" borderId="16" xfId="2572" applyNumberFormat="1" applyFont="1" applyFill="1" applyBorder="1" applyAlignment="1">
      <alignment vertical="center" wrapText="1"/>
    </xf>
    <xf numFmtId="4" fontId="24" fillId="45" borderId="0" xfId="1979" applyNumberFormat="1" applyFont="1" applyFill="1" applyAlignment="1">
      <alignment horizontal="right" vertical="center" wrapText="1"/>
    </xf>
    <xf numFmtId="4" fontId="54" fillId="41" borderId="44" xfId="2572" applyNumberFormat="1" applyFont="1" applyFill="1" applyBorder="1" applyAlignment="1">
      <alignment horizontal="right" vertical="center"/>
    </xf>
    <xf numFmtId="14" fontId="21" fillId="0" borderId="0" xfId="1967" applyNumberFormat="1" applyFont="1" applyAlignment="1">
      <alignment horizontal="center"/>
    </xf>
    <xf numFmtId="3" fontId="22" fillId="47" borderId="29" xfId="1967" applyNumberFormat="1" applyFont="1" applyFill="1" applyBorder="1" applyAlignment="1">
      <alignment horizontal="right" vertical="center"/>
    </xf>
    <xf numFmtId="3" fontId="22" fillId="47" borderId="37" xfId="1967" applyNumberFormat="1" applyFont="1" applyFill="1" applyBorder="1" applyAlignment="1">
      <alignment horizontal="right" vertical="center"/>
    </xf>
    <xf numFmtId="4" fontId="23" fillId="0" borderId="25" xfId="1967" applyNumberFormat="1" applyFont="1" applyBorder="1" applyAlignment="1">
      <alignment horizontal="right" vertical="center"/>
    </xf>
    <xf numFmtId="4" fontId="23" fillId="0" borderId="21" xfId="1967" applyNumberFormat="1" applyFont="1" applyBorder="1" applyAlignment="1">
      <alignment horizontal="right" vertical="center"/>
    </xf>
    <xf numFmtId="4" fontId="23" fillId="0" borderId="0" xfId="1967" applyNumberFormat="1" applyFont="1" applyAlignment="1">
      <alignment horizontal="right" vertical="center"/>
    </xf>
    <xf numFmtId="4" fontId="23" fillId="0" borderId="23" xfId="1967" applyNumberFormat="1" applyFont="1" applyBorder="1" applyAlignment="1">
      <alignment horizontal="right" vertical="center"/>
    </xf>
    <xf numFmtId="4" fontId="23" fillId="0" borderId="27" xfId="1967" applyNumberFormat="1" applyFont="1" applyBorder="1" applyAlignment="1">
      <alignment horizontal="right" vertical="center"/>
    </xf>
    <xf numFmtId="4" fontId="23" fillId="0" borderId="49" xfId="1967" applyNumberFormat="1" applyFont="1" applyBorder="1" applyAlignment="1">
      <alignment horizontal="right" vertical="center"/>
    </xf>
    <xf numFmtId="0" fontId="17" fillId="0" borderId="50" xfId="2575" applyFont="1" applyBorder="1" applyAlignment="1">
      <alignment horizontal="center"/>
    </xf>
    <xf numFmtId="0" fontId="17" fillId="0" borderId="51" xfId="2575" applyFont="1" applyBorder="1" applyAlignment="1">
      <alignment horizontal="center"/>
    </xf>
    <xf numFmtId="49" fontId="17" fillId="0" borderId="52" xfId="2575" applyNumberFormat="1" applyFont="1" applyBorder="1" applyAlignment="1">
      <alignment horizontal="center"/>
    </xf>
    <xf numFmtId="0" fontId="17" fillId="0" borderId="53" xfId="2575" applyFont="1" applyBorder="1" applyAlignment="1">
      <alignment horizontal="center"/>
    </xf>
    <xf numFmtId="0" fontId="17" fillId="0" borderId="54" xfId="2574" applyFont="1" applyBorder="1" applyAlignment="1">
      <alignment horizontal="center" shrinkToFit="1"/>
    </xf>
    <xf numFmtId="0" fontId="17" fillId="0" borderId="33" xfId="2574" applyFont="1" applyBorder="1" applyAlignment="1">
      <alignment horizontal="center" shrinkToFit="1"/>
    </xf>
    <xf numFmtId="0" fontId="17" fillId="0" borderId="35" xfId="2574" applyFont="1" applyBorder="1" applyAlignment="1">
      <alignment horizontal="center" shrinkToFit="1"/>
    </xf>
    <xf numFmtId="0" fontId="28" fillId="42" borderId="24" xfId="2575" applyFont="1" applyFill="1" applyBorder="1" applyAlignment="1">
      <alignment horizontal="left" wrapText="1" indent="1"/>
    </xf>
    <xf numFmtId="0" fontId="29" fillId="0" borderId="0" xfId="1967" applyFont="1"/>
    <xf numFmtId="0" fontId="29" fillId="0" borderId="23" xfId="1967" applyFont="1" applyBorder="1"/>
    <xf numFmtId="0" fontId="28" fillId="42" borderId="48" xfId="2575" applyFont="1" applyFill="1" applyBorder="1" applyAlignment="1">
      <alignment horizontal="left" wrapText="1" indent="1"/>
    </xf>
    <xf numFmtId="0" fontId="28" fillId="42" borderId="55" xfId="2575" applyFont="1" applyFill="1" applyBorder="1" applyAlignment="1">
      <alignment horizontal="left" wrapText="1" indent="1"/>
    </xf>
    <xf numFmtId="0" fontId="28" fillId="42" borderId="47" xfId="2575" applyFont="1" applyFill="1" applyBorder="1" applyAlignment="1">
      <alignment horizontal="left" wrapText="1" indent="1"/>
    </xf>
    <xf numFmtId="49" fontId="35" fillId="0" borderId="52" xfId="2575" applyNumberFormat="1" applyFont="1" applyBorder="1" applyAlignment="1">
      <alignment horizontal="center"/>
    </xf>
    <xf numFmtId="49" fontId="17" fillId="0" borderId="53" xfId="2575" applyNumberFormat="1" applyFont="1" applyBorder="1" applyAlignment="1">
      <alignment horizontal="center"/>
    </xf>
    <xf numFmtId="0" fontId="23" fillId="0" borderId="54" xfId="2575" applyFont="1" applyBorder="1" applyAlignment="1">
      <alignment horizontal="left" shrinkToFit="1"/>
    </xf>
    <xf numFmtId="0" fontId="23" fillId="0" borderId="33" xfId="2575" applyFont="1" applyBorder="1" applyAlignment="1">
      <alignment horizontal="left" shrinkToFit="1"/>
    </xf>
    <xf numFmtId="49" fontId="31" fillId="42" borderId="56" xfId="2574" applyNumberFormat="1" applyFont="1" applyFill="1" applyBorder="1" applyAlignment="1">
      <alignment horizontal="left" wrapText="1"/>
    </xf>
    <xf numFmtId="49" fontId="62" fillId="0" borderId="57" xfId="0" applyNumberFormat="1" applyFont="1" applyBorder="1" applyAlignment="1">
      <alignment horizontal="left" wrapText="1"/>
    </xf>
    <xf numFmtId="0" fontId="28" fillId="42" borderId="24" xfId="2574" applyFont="1" applyFill="1" applyBorder="1" applyAlignment="1">
      <alignment horizontal="left" wrapText="1" indent="1"/>
    </xf>
    <xf numFmtId="0" fontId="29" fillId="0" borderId="0" xfId="0" applyFont="1"/>
    <xf numFmtId="0" fontId="29" fillId="0" borderId="23" xfId="0" applyFont="1" applyBorder="1"/>
  </cellXfs>
  <cellStyles count="3322">
    <cellStyle name="20 % – Zvýraznění1 10" xfId="1" xr:uid="{00000000-0005-0000-0000-000000000000}"/>
    <cellStyle name="20 % – Zvýraznění1 10 2" xfId="2" xr:uid="{00000000-0005-0000-0000-000001000000}"/>
    <cellStyle name="20 % – Zvýraznění1 11" xfId="3" xr:uid="{00000000-0005-0000-0000-000002000000}"/>
    <cellStyle name="20 % – Zvýraznění1 11 2" xfId="4" xr:uid="{00000000-0005-0000-0000-000003000000}"/>
    <cellStyle name="20 % – Zvýraznění1 12" xfId="5" xr:uid="{00000000-0005-0000-0000-000004000000}"/>
    <cellStyle name="20 % – Zvýraznění1 12 2" xfId="6" xr:uid="{00000000-0005-0000-0000-000005000000}"/>
    <cellStyle name="20 % – Zvýraznění1 13" xfId="7" xr:uid="{00000000-0005-0000-0000-000006000000}"/>
    <cellStyle name="20 % – Zvýraznění1 13 2" xfId="8" xr:uid="{00000000-0005-0000-0000-000007000000}"/>
    <cellStyle name="20 % – Zvýraznění1 14" xfId="9" xr:uid="{00000000-0005-0000-0000-000008000000}"/>
    <cellStyle name="20 % – Zvýraznění1 14 2" xfId="10" xr:uid="{00000000-0005-0000-0000-000009000000}"/>
    <cellStyle name="20 % – Zvýraznění1 15" xfId="11" xr:uid="{00000000-0005-0000-0000-00000A000000}"/>
    <cellStyle name="20 % – Zvýraznění1 15 2" xfId="12" xr:uid="{00000000-0005-0000-0000-00000B000000}"/>
    <cellStyle name="20 % – Zvýraznění1 16" xfId="13" xr:uid="{00000000-0005-0000-0000-00000C000000}"/>
    <cellStyle name="20 % – Zvýraznění1 16 2" xfId="14" xr:uid="{00000000-0005-0000-0000-00000D000000}"/>
    <cellStyle name="20 % – Zvýraznění1 17" xfId="15" xr:uid="{00000000-0005-0000-0000-00000E000000}"/>
    <cellStyle name="20 % – Zvýraznění1 17 2" xfId="16" xr:uid="{00000000-0005-0000-0000-00000F000000}"/>
    <cellStyle name="20 % – Zvýraznění1 18" xfId="17" xr:uid="{00000000-0005-0000-0000-000010000000}"/>
    <cellStyle name="20 % – Zvýraznění1 18 2" xfId="18" xr:uid="{00000000-0005-0000-0000-000011000000}"/>
    <cellStyle name="20 % – Zvýraznění1 19" xfId="19" xr:uid="{00000000-0005-0000-0000-000012000000}"/>
    <cellStyle name="20 % – Zvýraznění1 19 2" xfId="20" xr:uid="{00000000-0005-0000-0000-000013000000}"/>
    <cellStyle name="20 % – Zvýraznění1 2" xfId="21" xr:uid="{00000000-0005-0000-0000-000014000000}"/>
    <cellStyle name="20 % – Zvýraznění1 2 2" xfId="22" xr:uid="{00000000-0005-0000-0000-000015000000}"/>
    <cellStyle name="20 % – Zvýraznění1 2 2 2" xfId="23" xr:uid="{00000000-0005-0000-0000-000016000000}"/>
    <cellStyle name="20 % – Zvýraznění1 2 3" xfId="24" xr:uid="{00000000-0005-0000-0000-000017000000}"/>
    <cellStyle name="20 % – Zvýraznění1 2 4" xfId="25" xr:uid="{00000000-0005-0000-0000-000018000000}"/>
    <cellStyle name="20 % – Zvýraznění1 2 5" xfId="26" xr:uid="{00000000-0005-0000-0000-000019000000}"/>
    <cellStyle name="20 % – Zvýraznění1 20" xfId="27" xr:uid="{00000000-0005-0000-0000-00001A000000}"/>
    <cellStyle name="20 % – Zvýraznění1 20 2" xfId="28" xr:uid="{00000000-0005-0000-0000-00001B000000}"/>
    <cellStyle name="20 % – Zvýraznění1 21" xfId="29" xr:uid="{00000000-0005-0000-0000-00001C000000}"/>
    <cellStyle name="20 % – Zvýraznění1 21 2" xfId="30" xr:uid="{00000000-0005-0000-0000-00001D000000}"/>
    <cellStyle name="20 % – Zvýraznění1 22" xfId="31" xr:uid="{00000000-0005-0000-0000-00001E000000}"/>
    <cellStyle name="20 % – Zvýraznění1 22 2" xfId="32" xr:uid="{00000000-0005-0000-0000-00001F000000}"/>
    <cellStyle name="20 % – Zvýraznění1 23" xfId="33" xr:uid="{00000000-0005-0000-0000-000020000000}"/>
    <cellStyle name="20 % – Zvýraznění1 23 2" xfId="34" xr:uid="{00000000-0005-0000-0000-000021000000}"/>
    <cellStyle name="20 % – Zvýraznění1 24" xfId="35" xr:uid="{00000000-0005-0000-0000-000022000000}"/>
    <cellStyle name="20 % – Zvýraznění1 24 2" xfId="36" xr:uid="{00000000-0005-0000-0000-000023000000}"/>
    <cellStyle name="20 % – Zvýraznění1 25" xfId="37" xr:uid="{00000000-0005-0000-0000-000024000000}"/>
    <cellStyle name="20 % – Zvýraznění1 25 2" xfId="38" xr:uid="{00000000-0005-0000-0000-000025000000}"/>
    <cellStyle name="20 % – Zvýraznění1 26" xfId="39" xr:uid="{00000000-0005-0000-0000-000026000000}"/>
    <cellStyle name="20 % – Zvýraznění1 26 2" xfId="40" xr:uid="{00000000-0005-0000-0000-000027000000}"/>
    <cellStyle name="20 % – Zvýraznění1 27" xfId="41" xr:uid="{00000000-0005-0000-0000-000028000000}"/>
    <cellStyle name="20 % – Zvýraznění1 27 2" xfId="42" xr:uid="{00000000-0005-0000-0000-000029000000}"/>
    <cellStyle name="20 % – Zvýraznění1 28" xfId="43" xr:uid="{00000000-0005-0000-0000-00002A000000}"/>
    <cellStyle name="20 % – Zvýraznění1 28 2" xfId="44" xr:uid="{00000000-0005-0000-0000-00002B000000}"/>
    <cellStyle name="20 % – Zvýraznění1 29" xfId="45" xr:uid="{00000000-0005-0000-0000-00002C000000}"/>
    <cellStyle name="20 % – Zvýraznění1 29 2" xfId="46" xr:uid="{00000000-0005-0000-0000-00002D000000}"/>
    <cellStyle name="20 % – Zvýraznění1 3" xfId="47" xr:uid="{00000000-0005-0000-0000-00002E000000}"/>
    <cellStyle name="20 % – Zvýraznění1 3 2" xfId="48" xr:uid="{00000000-0005-0000-0000-00002F000000}"/>
    <cellStyle name="20 % – Zvýraznění1 3 2 2" xfId="49" xr:uid="{00000000-0005-0000-0000-000030000000}"/>
    <cellStyle name="20 % – Zvýraznění1 3 3" xfId="50" xr:uid="{00000000-0005-0000-0000-000031000000}"/>
    <cellStyle name="20 % – Zvýraznění1 3 4" xfId="51" xr:uid="{00000000-0005-0000-0000-000032000000}"/>
    <cellStyle name="20 % – Zvýraznění1 3 5" xfId="52" xr:uid="{00000000-0005-0000-0000-000033000000}"/>
    <cellStyle name="20 % – Zvýraznění1 30" xfId="53" xr:uid="{00000000-0005-0000-0000-000034000000}"/>
    <cellStyle name="20 % – Zvýraznění1 30 2" xfId="54" xr:uid="{00000000-0005-0000-0000-000035000000}"/>
    <cellStyle name="20 % – Zvýraznění1 31" xfId="55" xr:uid="{00000000-0005-0000-0000-000036000000}"/>
    <cellStyle name="20 % – Zvýraznění1 31 2" xfId="56" xr:uid="{00000000-0005-0000-0000-000037000000}"/>
    <cellStyle name="20 % – Zvýraznění1 32" xfId="57" xr:uid="{00000000-0005-0000-0000-000038000000}"/>
    <cellStyle name="20 % – Zvýraznění1 32 2" xfId="58" xr:uid="{00000000-0005-0000-0000-000039000000}"/>
    <cellStyle name="20 % – Zvýraznění1 33" xfId="59" xr:uid="{00000000-0005-0000-0000-00003A000000}"/>
    <cellStyle name="20 % – Zvýraznění1 4" xfId="60" xr:uid="{00000000-0005-0000-0000-00003B000000}"/>
    <cellStyle name="20 % – Zvýraznění1 4 2" xfId="61" xr:uid="{00000000-0005-0000-0000-00003C000000}"/>
    <cellStyle name="20 % – Zvýraznění1 5" xfId="62" xr:uid="{00000000-0005-0000-0000-00003D000000}"/>
    <cellStyle name="20 % – Zvýraznění1 5 2" xfId="63" xr:uid="{00000000-0005-0000-0000-00003E000000}"/>
    <cellStyle name="20 % – Zvýraznění1 6" xfId="64" xr:uid="{00000000-0005-0000-0000-00003F000000}"/>
    <cellStyle name="20 % – Zvýraznění1 6 2" xfId="65" xr:uid="{00000000-0005-0000-0000-000040000000}"/>
    <cellStyle name="20 % – Zvýraznění1 7" xfId="66" xr:uid="{00000000-0005-0000-0000-000041000000}"/>
    <cellStyle name="20 % – Zvýraznění1 7 2" xfId="67" xr:uid="{00000000-0005-0000-0000-000042000000}"/>
    <cellStyle name="20 % – Zvýraznění1 8" xfId="68" xr:uid="{00000000-0005-0000-0000-000043000000}"/>
    <cellStyle name="20 % – Zvýraznění1 8 2" xfId="69" xr:uid="{00000000-0005-0000-0000-000044000000}"/>
    <cellStyle name="20 % – Zvýraznění1 9" xfId="70" xr:uid="{00000000-0005-0000-0000-000045000000}"/>
    <cellStyle name="20 % – Zvýraznění1 9 2" xfId="71" xr:uid="{00000000-0005-0000-0000-000046000000}"/>
    <cellStyle name="20 % – Zvýraznění2 10" xfId="72" xr:uid="{00000000-0005-0000-0000-000047000000}"/>
    <cellStyle name="20 % – Zvýraznění2 10 2" xfId="73" xr:uid="{00000000-0005-0000-0000-000048000000}"/>
    <cellStyle name="20 % – Zvýraznění2 11" xfId="74" xr:uid="{00000000-0005-0000-0000-000049000000}"/>
    <cellStyle name="20 % – Zvýraznění2 11 2" xfId="75" xr:uid="{00000000-0005-0000-0000-00004A000000}"/>
    <cellStyle name="20 % – Zvýraznění2 12" xfId="76" xr:uid="{00000000-0005-0000-0000-00004B000000}"/>
    <cellStyle name="20 % – Zvýraznění2 12 2" xfId="77" xr:uid="{00000000-0005-0000-0000-00004C000000}"/>
    <cellStyle name="20 % – Zvýraznění2 13" xfId="78" xr:uid="{00000000-0005-0000-0000-00004D000000}"/>
    <cellStyle name="20 % – Zvýraznění2 13 2" xfId="79" xr:uid="{00000000-0005-0000-0000-00004E000000}"/>
    <cellStyle name="20 % – Zvýraznění2 14" xfId="80" xr:uid="{00000000-0005-0000-0000-00004F000000}"/>
    <cellStyle name="20 % – Zvýraznění2 14 2" xfId="81" xr:uid="{00000000-0005-0000-0000-000050000000}"/>
    <cellStyle name="20 % – Zvýraznění2 15" xfId="82" xr:uid="{00000000-0005-0000-0000-000051000000}"/>
    <cellStyle name="20 % – Zvýraznění2 15 2" xfId="83" xr:uid="{00000000-0005-0000-0000-000052000000}"/>
    <cellStyle name="20 % – Zvýraznění2 16" xfId="84" xr:uid="{00000000-0005-0000-0000-000053000000}"/>
    <cellStyle name="20 % – Zvýraznění2 16 2" xfId="85" xr:uid="{00000000-0005-0000-0000-000054000000}"/>
    <cellStyle name="20 % – Zvýraznění2 17" xfId="86" xr:uid="{00000000-0005-0000-0000-000055000000}"/>
    <cellStyle name="20 % – Zvýraznění2 17 2" xfId="87" xr:uid="{00000000-0005-0000-0000-000056000000}"/>
    <cellStyle name="20 % – Zvýraznění2 18" xfId="88" xr:uid="{00000000-0005-0000-0000-000057000000}"/>
    <cellStyle name="20 % – Zvýraznění2 18 2" xfId="89" xr:uid="{00000000-0005-0000-0000-000058000000}"/>
    <cellStyle name="20 % – Zvýraznění2 19" xfId="90" xr:uid="{00000000-0005-0000-0000-000059000000}"/>
    <cellStyle name="20 % – Zvýraznění2 19 2" xfId="91" xr:uid="{00000000-0005-0000-0000-00005A000000}"/>
    <cellStyle name="20 % – Zvýraznění2 2" xfId="92" xr:uid="{00000000-0005-0000-0000-00005B000000}"/>
    <cellStyle name="20 % – Zvýraznění2 2 2" xfId="93" xr:uid="{00000000-0005-0000-0000-00005C000000}"/>
    <cellStyle name="20 % – Zvýraznění2 2 2 2" xfId="94" xr:uid="{00000000-0005-0000-0000-00005D000000}"/>
    <cellStyle name="20 % – Zvýraznění2 2 3" xfId="95" xr:uid="{00000000-0005-0000-0000-00005E000000}"/>
    <cellStyle name="20 % – Zvýraznění2 2 4" xfId="96" xr:uid="{00000000-0005-0000-0000-00005F000000}"/>
    <cellStyle name="20 % – Zvýraznění2 2 5" xfId="97" xr:uid="{00000000-0005-0000-0000-000060000000}"/>
    <cellStyle name="20 % – Zvýraznění2 20" xfId="98" xr:uid="{00000000-0005-0000-0000-000061000000}"/>
    <cellStyle name="20 % – Zvýraznění2 20 2" xfId="99" xr:uid="{00000000-0005-0000-0000-000062000000}"/>
    <cellStyle name="20 % – Zvýraznění2 21" xfId="100" xr:uid="{00000000-0005-0000-0000-000063000000}"/>
    <cellStyle name="20 % – Zvýraznění2 21 2" xfId="101" xr:uid="{00000000-0005-0000-0000-000064000000}"/>
    <cellStyle name="20 % – Zvýraznění2 22" xfId="102" xr:uid="{00000000-0005-0000-0000-000065000000}"/>
    <cellStyle name="20 % – Zvýraznění2 22 2" xfId="103" xr:uid="{00000000-0005-0000-0000-000066000000}"/>
    <cellStyle name="20 % – Zvýraznění2 23" xfId="104" xr:uid="{00000000-0005-0000-0000-000067000000}"/>
    <cellStyle name="20 % – Zvýraznění2 23 2" xfId="105" xr:uid="{00000000-0005-0000-0000-000068000000}"/>
    <cellStyle name="20 % – Zvýraznění2 24" xfId="106" xr:uid="{00000000-0005-0000-0000-000069000000}"/>
    <cellStyle name="20 % – Zvýraznění2 24 2" xfId="107" xr:uid="{00000000-0005-0000-0000-00006A000000}"/>
    <cellStyle name="20 % – Zvýraznění2 25" xfId="108" xr:uid="{00000000-0005-0000-0000-00006B000000}"/>
    <cellStyle name="20 % – Zvýraznění2 25 2" xfId="109" xr:uid="{00000000-0005-0000-0000-00006C000000}"/>
    <cellStyle name="20 % – Zvýraznění2 26" xfId="110" xr:uid="{00000000-0005-0000-0000-00006D000000}"/>
    <cellStyle name="20 % – Zvýraznění2 26 2" xfId="111" xr:uid="{00000000-0005-0000-0000-00006E000000}"/>
    <cellStyle name="20 % – Zvýraznění2 27" xfId="112" xr:uid="{00000000-0005-0000-0000-00006F000000}"/>
    <cellStyle name="20 % – Zvýraznění2 27 2" xfId="113" xr:uid="{00000000-0005-0000-0000-000070000000}"/>
    <cellStyle name="20 % – Zvýraznění2 28" xfId="114" xr:uid="{00000000-0005-0000-0000-000071000000}"/>
    <cellStyle name="20 % – Zvýraznění2 28 2" xfId="115" xr:uid="{00000000-0005-0000-0000-000072000000}"/>
    <cellStyle name="20 % – Zvýraznění2 29" xfId="116" xr:uid="{00000000-0005-0000-0000-000073000000}"/>
    <cellStyle name="20 % – Zvýraznění2 29 2" xfId="117" xr:uid="{00000000-0005-0000-0000-000074000000}"/>
    <cellStyle name="20 % – Zvýraznění2 3" xfId="118" xr:uid="{00000000-0005-0000-0000-000075000000}"/>
    <cellStyle name="20 % – Zvýraznění2 3 2" xfId="119" xr:uid="{00000000-0005-0000-0000-000076000000}"/>
    <cellStyle name="20 % – Zvýraznění2 3 2 2" xfId="120" xr:uid="{00000000-0005-0000-0000-000077000000}"/>
    <cellStyle name="20 % – Zvýraznění2 3 3" xfId="121" xr:uid="{00000000-0005-0000-0000-000078000000}"/>
    <cellStyle name="20 % – Zvýraznění2 3 4" xfId="122" xr:uid="{00000000-0005-0000-0000-000079000000}"/>
    <cellStyle name="20 % – Zvýraznění2 3 5" xfId="123" xr:uid="{00000000-0005-0000-0000-00007A000000}"/>
    <cellStyle name="20 % – Zvýraznění2 30" xfId="124" xr:uid="{00000000-0005-0000-0000-00007B000000}"/>
    <cellStyle name="20 % – Zvýraznění2 30 2" xfId="125" xr:uid="{00000000-0005-0000-0000-00007C000000}"/>
    <cellStyle name="20 % – Zvýraznění2 31" xfId="126" xr:uid="{00000000-0005-0000-0000-00007D000000}"/>
    <cellStyle name="20 % – Zvýraznění2 31 2" xfId="127" xr:uid="{00000000-0005-0000-0000-00007E000000}"/>
    <cellStyle name="20 % – Zvýraznění2 32" xfId="128" xr:uid="{00000000-0005-0000-0000-00007F000000}"/>
    <cellStyle name="20 % – Zvýraznění2 32 2" xfId="129" xr:uid="{00000000-0005-0000-0000-000080000000}"/>
    <cellStyle name="20 % – Zvýraznění2 33" xfId="130" xr:uid="{00000000-0005-0000-0000-000081000000}"/>
    <cellStyle name="20 % – Zvýraznění2 4" xfId="131" xr:uid="{00000000-0005-0000-0000-000082000000}"/>
    <cellStyle name="20 % – Zvýraznění2 4 2" xfId="132" xr:uid="{00000000-0005-0000-0000-000083000000}"/>
    <cellStyle name="20 % – Zvýraznění2 5" xfId="133" xr:uid="{00000000-0005-0000-0000-000084000000}"/>
    <cellStyle name="20 % – Zvýraznění2 5 2" xfId="134" xr:uid="{00000000-0005-0000-0000-000085000000}"/>
    <cellStyle name="20 % – Zvýraznění2 6" xfId="135" xr:uid="{00000000-0005-0000-0000-000086000000}"/>
    <cellStyle name="20 % – Zvýraznění2 6 2" xfId="136" xr:uid="{00000000-0005-0000-0000-000087000000}"/>
    <cellStyle name="20 % – Zvýraznění2 7" xfId="137" xr:uid="{00000000-0005-0000-0000-000088000000}"/>
    <cellStyle name="20 % – Zvýraznění2 7 2" xfId="138" xr:uid="{00000000-0005-0000-0000-000089000000}"/>
    <cellStyle name="20 % – Zvýraznění2 8" xfId="139" xr:uid="{00000000-0005-0000-0000-00008A000000}"/>
    <cellStyle name="20 % – Zvýraznění2 8 2" xfId="140" xr:uid="{00000000-0005-0000-0000-00008B000000}"/>
    <cellStyle name="20 % – Zvýraznění2 9" xfId="141" xr:uid="{00000000-0005-0000-0000-00008C000000}"/>
    <cellStyle name="20 % – Zvýraznění2 9 2" xfId="142" xr:uid="{00000000-0005-0000-0000-00008D000000}"/>
    <cellStyle name="20 % – Zvýraznění3 10" xfId="143" xr:uid="{00000000-0005-0000-0000-00008E000000}"/>
    <cellStyle name="20 % – Zvýraznění3 10 2" xfId="144" xr:uid="{00000000-0005-0000-0000-00008F000000}"/>
    <cellStyle name="20 % – Zvýraznění3 11" xfId="145" xr:uid="{00000000-0005-0000-0000-000090000000}"/>
    <cellStyle name="20 % – Zvýraznění3 11 2" xfId="146" xr:uid="{00000000-0005-0000-0000-000091000000}"/>
    <cellStyle name="20 % – Zvýraznění3 12" xfId="147" xr:uid="{00000000-0005-0000-0000-000092000000}"/>
    <cellStyle name="20 % – Zvýraznění3 12 2" xfId="148" xr:uid="{00000000-0005-0000-0000-000093000000}"/>
    <cellStyle name="20 % – Zvýraznění3 13" xfId="149" xr:uid="{00000000-0005-0000-0000-000094000000}"/>
    <cellStyle name="20 % – Zvýraznění3 13 2" xfId="150" xr:uid="{00000000-0005-0000-0000-000095000000}"/>
    <cellStyle name="20 % – Zvýraznění3 14" xfId="151" xr:uid="{00000000-0005-0000-0000-000096000000}"/>
    <cellStyle name="20 % – Zvýraznění3 14 2" xfId="152" xr:uid="{00000000-0005-0000-0000-000097000000}"/>
    <cellStyle name="20 % – Zvýraznění3 15" xfId="153" xr:uid="{00000000-0005-0000-0000-000098000000}"/>
    <cellStyle name="20 % – Zvýraznění3 15 2" xfId="154" xr:uid="{00000000-0005-0000-0000-000099000000}"/>
    <cellStyle name="20 % – Zvýraznění3 16" xfId="155" xr:uid="{00000000-0005-0000-0000-00009A000000}"/>
    <cellStyle name="20 % – Zvýraznění3 16 2" xfId="156" xr:uid="{00000000-0005-0000-0000-00009B000000}"/>
    <cellStyle name="20 % – Zvýraznění3 17" xfId="157" xr:uid="{00000000-0005-0000-0000-00009C000000}"/>
    <cellStyle name="20 % – Zvýraznění3 17 2" xfId="158" xr:uid="{00000000-0005-0000-0000-00009D000000}"/>
    <cellStyle name="20 % – Zvýraznění3 18" xfId="159" xr:uid="{00000000-0005-0000-0000-00009E000000}"/>
    <cellStyle name="20 % – Zvýraznění3 18 2" xfId="160" xr:uid="{00000000-0005-0000-0000-00009F000000}"/>
    <cellStyle name="20 % – Zvýraznění3 19" xfId="161" xr:uid="{00000000-0005-0000-0000-0000A0000000}"/>
    <cellStyle name="20 % – Zvýraznění3 19 2" xfId="162" xr:uid="{00000000-0005-0000-0000-0000A1000000}"/>
    <cellStyle name="20 % – Zvýraznění3 2" xfId="163" xr:uid="{00000000-0005-0000-0000-0000A2000000}"/>
    <cellStyle name="20 % – Zvýraznění3 2 2" xfId="164" xr:uid="{00000000-0005-0000-0000-0000A3000000}"/>
    <cellStyle name="20 % – Zvýraznění3 2 2 2" xfId="165" xr:uid="{00000000-0005-0000-0000-0000A4000000}"/>
    <cellStyle name="20 % – Zvýraznění3 2 3" xfId="166" xr:uid="{00000000-0005-0000-0000-0000A5000000}"/>
    <cellStyle name="20 % – Zvýraznění3 2 4" xfId="167" xr:uid="{00000000-0005-0000-0000-0000A6000000}"/>
    <cellStyle name="20 % – Zvýraznění3 2 5" xfId="168" xr:uid="{00000000-0005-0000-0000-0000A7000000}"/>
    <cellStyle name="20 % – Zvýraznění3 20" xfId="169" xr:uid="{00000000-0005-0000-0000-0000A8000000}"/>
    <cellStyle name="20 % – Zvýraznění3 20 2" xfId="170" xr:uid="{00000000-0005-0000-0000-0000A9000000}"/>
    <cellStyle name="20 % – Zvýraznění3 21" xfId="171" xr:uid="{00000000-0005-0000-0000-0000AA000000}"/>
    <cellStyle name="20 % – Zvýraznění3 21 2" xfId="172" xr:uid="{00000000-0005-0000-0000-0000AB000000}"/>
    <cellStyle name="20 % – Zvýraznění3 22" xfId="173" xr:uid="{00000000-0005-0000-0000-0000AC000000}"/>
    <cellStyle name="20 % – Zvýraznění3 22 2" xfId="174" xr:uid="{00000000-0005-0000-0000-0000AD000000}"/>
    <cellStyle name="20 % – Zvýraznění3 23" xfId="175" xr:uid="{00000000-0005-0000-0000-0000AE000000}"/>
    <cellStyle name="20 % – Zvýraznění3 23 2" xfId="176" xr:uid="{00000000-0005-0000-0000-0000AF000000}"/>
    <cellStyle name="20 % – Zvýraznění3 24" xfId="177" xr:uid="{00000000-0005-0000-0000-0000B0000000}"/>
    <cellStyle name="20 % – Zvýraznění3 24 2" xfId="178" xr:uid="{00000000-0005-0000-0000-0000B1000000}"/>
    <cellStyle name="20 % – Zvýraznění3 25" xfId="179" xr:uid="{00000000-0005-0000-0000-0000B2000000}"/>
    <cellStyle name="20 % – Zvýraznění3 25 2" xfId="180" xr:uid="{00000000-0005-0000-0000-0000B3000000}"/>
    <cellStyle name="20 % – Zvýraznění3 26" xfId="181" xr:uid="{00000000-0005-0000-0000-0000B4000000}"/>
    <cellStyle name="20 % – Zvýraznění3 26 2" xfId="182" xr:uid="{00000000-0005-0000-0000-0000B5000000}"/>
    <cellStyle name="20 % – Zvýraznění3 27" xfId="183" xr:uid="{00000000-0005-0000-0000-0000B6000000}"/>
    <cellStyle name="20 % – Zvýraznění3 27 2" xfId="184" xr:uid="{00000000-0005-0000-0000-0000B7000000}"/>
    <cellStyle name="20 % – Zvýraznění3 28" xfId="185" xr:uid="{00000000-0005-0000-0000-0000B8000000}"/>
    <cellStyle name="20 % – Zvýraznění3 28 2" xfId="186" xr:uid="{00000000-0005-0000-0000-0000B9000000}"/>
    <cellStyle name="20 % – Zvýraznění3 29" xfId="187" xr:uid="{00000000-0005-0000-0000-0000BA000000}"/>
    <cellStyle name="20 % – Zvýraznění3 29 2" xfId="188" xr:uid="{00000000-0005-0000-0000-0000BB000000}"/>
    <cellStyle name="20 % – Zvýraznění3 3" xfId="189" xr:uid="{00000000-0005-0000-0000-0000BC000000}"/>
    <cellStyle name="20 % – Zvýraznění3 3 2" xfId="190" xr:uid="{00000000-0005-0000-0000-0000BD000000}"/>
    <cellStyle name="20 % – Zvýraznění3 3 2 2" xfId="191" xr:uid="{00000000-0005-0000-0000-0000BE000000}"/>
    <cellStyle name="20 % – Zvýraznění3 3 3" xfId="192" xr:uid="{00000000-0005-0000-0000-0000BF000000}"/>
    <cellStyle name="20 % – Zvýraznění3 3 4" xfId="193" xr:uid="{00000000-0005-0000-0000-0000C0000000}"/>
    <cellStyle name="20 % – Zvýraznění3 3 5" xfId="194" xr:uid="{00000000-0005-0000-0000-0000C1000000}"/>
    <cellStyle name="20 % – Zvýraznění3 30" xfId="195" xr:uid="{00000000-0005-0000-0000-0000C2000000}"/>
    <cellStyle name="20 % – Zvýraznění3 30 2" xfId="196" xr:uid="{00000000-0005-0000-0000-0000C3000000}"/>
    <cellStyle name="20 % – Zvýraznění3 31" xfId="197" xr:uid="{00000000-0005-0000-0000-0000C4000000}"/>
    <cellStyle name="20 % – Zvýraznění3 31 2" xfId="198" xr:uid="{00000000-0005-0000-0000-0000C5000000}"/>
    <cellStyle name="20 % – Zvýraznění3 32" xfId="199" xr:uid="{00000000-0005-0000-0000-0000C6000000}"/>
    <cellStyle name="20 % – Zvýraznění3 32 2" xfId="200" xr:uid="{00000000-0005-0000-0000-0000C7000000}"/>
    <cellStyle name="20 % – Zvýraznění3 33" xfId="201" xr:uid="{00000000-0005-0000-0000-0000C8000000}"/>
    <cellStyle name="20 % – Zvýraznění3 4" xfId="202" xr:uid="{00000000-0005-0000-0000-0000C9000000}"/>
    <cellStyle name="20 % – Zvýraznění3 4 2" xfId="203" xr:uid="{00000000-0005-0000-0000-0000CA000000}"/>
    <cellStyle name="20 % – Zvýraznění3 5" xfId="204" xr:uid="{00000000-0005-0000-0000-0000CB000000}"/>
    <cellStyle name="20 % – Zvýraznění3 5 2" xfId="205" xr:uid="{00000000-0005-0000-0000-0000CC000000}"/>
    <cellStyle name="20 % – Zvýraznění3 6" xfId="206" xr:uid="{00000000-0005-0000-0000-0000CD000000}"/>
    <cellStyle name="20 % – Zvýraznění3 6 2" xfId="207" xr:uid="{00000000-0005-0000-0000-0000CE000000}"/>
    <cellStyle name="20 % – Zvýraznění3 7" xfId="208" xr:uid="{00000000-0005-0000-0000-0000CF000000}"/>
    <cellStyle name="20 % – Zvýraznění3 7 2" xfId="209" xr:uid="{00000000-0005-0000-0000-0000D0000000}"/>
    <cellStyle name="20 % – Zvýraznění3 8" xfId="210" xr:uid="{00000000-0005-0000-0000-0000D1000000}"/>
    <cellStyle name="20 % – Zvýraznění3 8 2" xfId="211" xr:uid="{00000000-0005-0000-0000-0000D2000000}"/>
    <cellStyle name="20 % – Zvýraznění3 9" xfId="212" xr:uid="{00000000-0005-0000-0000-0000D3000000}"/>
    <cellStyle name="20 % – Zvýraznění3 9 2" xfId="213" xr:uid="{00000000-0005-0000-0000-0000D4000000}"/>
    <cellStyle name="20 % – Zvýraznění4 10" xfId="214" xr:uid="{00000000-0005-0000-0000-0000D5000000}"/>
    <cellStyle name="20 % – Zvýraznění4 10 2" xfId="215" xr:uid="{00000000-0005-0000-0000-0000D6000000}"/>
    <cellStyle name="20 % – Zvýraznění4 11" xfId="216" xr:uid="{00000000-0005-0000-0000-0000D7000000}"/>
    <cellStyle name="20 % – Zvýraznění4 11 2" xfId="217" xr:uid="{00000000-0005-0000-0000-0000D8000000}"/>
    <cellStyle name="20 % – Zvýraznění4 12" xfId="218" xr:uid="{00000000-0005-0000-0000-0000D9000000}"/>
    <cellStyle name="20 % – Zvýraznění4 12 2" xfId="219" xr:uid="{00000000-0005-0000-0000-0000DA000000}"/>
    <cellStyle name="20 % – Zvýraznění4 13" xfId="220" xr:uid="{00000000-0005-0000-0000-0000DB000000}"/>
    <cellStyle name="20 % – Zvýraznění4 13 2" xfId="221" xr:uid="{00000000-0005-0000-0000-0000DC000000}"/>
    <cellStyle name="20 % – Zvýraznění4 14" xfId="222" xr:uid="{00000000-0005-0000-0000-0000DD000000}"/>
    <cellStyle name="20 % – Zvýraznění4 14 2" xfId="223" xr:uid="{00000000-0005-0000-0000-0000DE000000}"/>
    <cellStyle name="20 % – Zvýraznění4 15" xfId="224" xr:uid="{00000000-0005-0000-0000-0000DF000000}"/>
    <cellStyle name="20 % – Zvýraznění4 15 2" xfId="225" xr:uid="{00000000-0005-0000-0000-0000E0000000}"/>
    <cellStyle name="20 % – Zvýraznění4 16" xfId="226" xr:uid="{00000000-0005-0000-0000-0000E1000000}"/>
    <cellStyle name="20 % – Zvýraznění4 16 2" xfId="227" xr:uid="{00000000-0005-0000-0000-0000E2000000}"/>
    <cellStyle name="20 % – Zvýraznění4 17" xfId="228" xr:uid="{00000000-0005-0000-0000-0000E3000000}"/>
    <cellStyle name="20 % – Zvýraznění4 17 2" xfId="229" xr:uid="{00000000-0005-0000-0000-0000E4000000}"/>
    <cellStyle name="20 % – Zvýraznění4 18" xfId="230" xr:uid="{00000000-0005-0000-0000-0000E5000000}"/>
    <cellStyle name="20 % – Zvýraznění4 18 2" xfId="231" xr:uid="{00000000-0005-0000-0000-0000E6000000}"/>
    <cellStyle name="20 % – Zvýraznění4 19" xfId="232" xr:uid="{00000000-0005-0000-0000-0000E7000000}"/>
    <cellStyle name="20 % – Zvýraznění4 19 2" xfId="233" xr:uid="{00000000-0005-0000-0000-0000E8000000}"/>
    <cellStyle name="20 % – Zvýraznění4 2" xfId="234" xr:uid="{00000000-0005-0000-0000-0000E9000000}"/>
    <cellStyle name="20 % – Zvýraznění4 2 2" xfId="235" xr:uid="{00000000-0005-0000-0000-0000EA000000}"/>
    <cellStyle name="20 % – Zvýraznění4 2 2 2" xfId="236" xr:uid="{00000000-0005-0000-0000-0000EB000000}"/>
    <cellStyle name="20 % – Zvýraznění4 2 3" xfId="237" xr:uid="{00000000-0005-0000-0000-0000EC000000}"/>
    <cellStyle name="20 % – Zvýraznění4 2 4" xfId="238" xr:uid="{00000000-0005-0000-0000-0000ED000000}"/>
    <cellStyle name="20 % – Zvýraznění4 2 5" xfId="239" xr:uid="{00000000-0005-0000-0000-0000EE000000}"/>
    <cellStyle name="20 % – Zvýraznění4 20" xfId="240" xr:uid="{00000000-0005-0000-0000-0000EF000000}"/>
    <cellStyle name="20 % – Zvýraznění4 20 2" xfId="241" xr:uid="{00000000-0005-0000-0000-0000F0000000}"/>
    <cellStyle name="20 % – Zvýraznění4 21" xfId="242" xr:uid="{00000000-0005-0000-0000-0000F1000000}"/>
    <cellStyle name="20 % – Zvýraznění4 21 2" xfId="243" xr:uid="{00000000-0005-0000-0000-0000F2000000}"/>
    <cellStyle name="20 % – Zvýraznění4 22" xfId="244" xr:uid="{00000000-0005-0000-0000-0000F3000000}"/>
    <cellStyle name="20 % – Zvýraznění4 22 2" xfId="245" xr:uid="{00000000-0005-0000-0000-0000F4000000}"/>
    <cellStyle name="20 % – Zvýraznění4 23" xfId="246" xr:uid="{00000000-0005-0000-0000-0000F5000000}"/>
    <cellStyle name="20 % – Zvýraznění4 23 2" xfId="247" xr:uid="{00000000-0005-0000-0000-0000F6000000}"/>
    <cellStyle name="20 % – Zvýraznění4 24" xfId="248" xr:uid="{00000000-0005-0000-0000-0000F7000000}"/>
    <cellStyle name="20 % – Zvýraznění4 24 2" xfId="249" xr:uid="{00000000-0005-0000-0000-0000F8000000}"/>
    <cellStyle name="20 % – Zvýraznění4 25" xfId="250" xr:uid="{00000000-0005-0000-0000-0000F9000000}"/>
    <cellStyle name="20 % – Zvýraznění4 25 2" xfId="251" xr:uid="{00000000-0005-0000-0000-0000FA000000}"/>
    <cellStyle name="20 % – Zvýraznění4 26" xfId="252" xr:uid="{00000000-0005-0000-0000-0000FB000000}"/>
    <cellStyle name="20 % – Zvýraznění4 26 2" xfId="253" xr:uid="{00000000-0005-0000-0000-0000FC000000}"/>
    <cellStyle name="20 % – Zvýraznění4 27" xfId="254" xr:uid="{00000000-0005-0000-0000-0000FD000000}"/>
    <cellStyle name="20 % – Zvýraznění4 27 2" xfId="255" xr:uid="{00000000-0005-0000-0000-0000FE000000}"/>
    <cellStyle name="20 % – Zvýraznění4 28" xfId="256" xr:uid="{00000000-0005-0000-0000-0000FF000000}"/>
    <cellStyle name="20 % – Zvýraznění4 28 2" xfId="257" xr:uid="{00000000-0005-0000-0000-000000010000}"/>
    <cellStyle name="20 % – Zvýraznění4 29" xfId="258" xr:uid="{00000000-0005-0000-0000-000001010000}"/>
    <cellStyle name="20 % – Zvýraznění4 29 2" xfId="259" xr:uid="{00000000-0005-0000-0000-000002010000}"/>
    <cellStyle name="20 % – Zvýraznění4 3" xfId="260" xr:uid="{00000000-0005-0000-0000-000003010000}"/>
    <cellStyle name="20 % – Zvýraznění4 3 2" xfId="261" xr:uid="{00000000-0005-0000-0000-000004010000}"/>
    <cellStyle name="20 % – Zvýraznění4 3 2 2" xfId="262" xr:uid="{00000000-0005-0000-0000-000005010000}"/>
    <cellStyle name="20 % – Zvýraznění4 3 3" xfId="263" xr:uid="{00000000-0005-0000-0000-000006010000}"/>
    <cellStyle name="20 % – Zvýraznění4 3 4" xfId="264" xr:uid="{00000000-0005-0000-0000-000007010000}"/>
    <cellStyle name="20 % – Zvýraznění4 3 5" xfId="265" xr:uid="{00000000-0005-0000-0000-000008010000}"/>
    <cellStyle name="20 % – Zvýraznění4 30" xfId="266" xr:uid="{00000000-0005-0000-0000-000009010000}"/>
    <cellStyle name="20 % – Zvýraznění4 30 2" xfId="267" xr:uid="{00000000-0005-0000-0000-00000A010000}"/>
    <cellStyle name="20 % – Zvýraznění4 31" xfId="268" xr:uid="{00000000-0005-0000-0000-00000B010000}"/>
    <cellStyle name="20 % – Zvýraznění4 31 2" xfId="269" xr:uid="{00000000-0005-0000-0000-00000C010000}"/>
    <cellStyle name="20 % – Zvýraznění4 32" xfId="270" xr:uid="{00000000-0005-0000-0000-00000D010000}"/>
    <cellStyle name="20 % – Zvýraznění4 32 2" xfId="271" xr:uid="{00000000-0005-0000-0000-00000E010000}"/>
    <cellStyle name="20 % – Zvýraznění4 33" xfId="272" xr:uid="{00000000-0005-0000-0000-00000F010000}"/>
    <cellStyle name="20 % – Zvýraznění4 4" xfId="273" xr:uid="{00000000-0005-0000-0000-000010010000}"/>
    <cellStyle name="20 % – Zvýraznění4 4 2" xfId="274" xr:uid="{00000000-0005-0000-0000-000011010000}"/>
    <cellStyle name="20 % – Zvýraznění4 5" xfId="275" xr:uid="{00000000-0005-0000-0000-000012010000}"/>
    <cellStyle name="20 % – Zvýraznění4 5 2" xfId="276" xr:uid="{00000000-0005-0000-0000-000013010000}"/>
    <cellStyle name="20 % – Zvýraznění4 6" xfId="277" xr:uid="{00000000-0005-0000-0000-000014010000}"/>
    <cellStyle name="20 % – Zvýraznění4 6 2" xfId="278" xr:uid="{00000000-0005-0000-0000-000015010000}"/>
    <cellStyle name="20 % – Zvýraznění4 7" xfId="279" xr:uid="{00000000-0005-0000-0000-000016010000}"/>
    <cellStyle name="20 % – Zvýraznění4 7 2" xfId="280" xr:uid="{00000000-0005-0000-0000-000017010000}"/>
    <cellStyle name="20 % – Zvýraznění4 8" xfId="281" xr:uid="{00000000-0005-0000-0000-000018010000}"/>
    <cellStyle name="20 % – Zvýraznění4 8 2" xfId="282" xr:uid="{00000000-0005-0000-0000-000019010000}"/>
    <cellStyle name="20 % – Zvýraznění4 9" xfId="283" xr:uid="{00000000-0005-0000-0000-00001A010000}"/>
    <cellStyle name="20 % – Zvýraznění4 9 2" xfId="284" xr:uid="{00000000-0005-0000-0000-00001B010000}"/>
    <cellStyle name="20 % – Zvýraznění5 10" xfId="285" xr:uid="{00000000-0005-0000-0000-00001C010000}"/>
    <cellStyle name="20 % – Zvýraznění5 10 2" xfId="286" xr:uid="{00000000-0005-0000-0000-00001D010000}"/>
    <cellStyle name="20 % – Zvýraznění5 11" xfId="287" xr:uid="{00000000-0005-0000-0000-00001E010000}"/>
    <cellStyle name="20 % – Zvýraznění5 11 2" xfId="288" xr:uid="{00000000-0005-0000-0000-00001F010000}"/>
    <cellStyle name="20 % – Zvýraznění5 12" xfId="289" xr:uid="{00000000-0005-0000-0000-000020010000}"/>
    <cellStyle name="20 % – Zvýraznění5 12 2" xfId="290" xr:uid="{00000000-0005-0000-0000-000021010000}"/>
    <cellStyle name="20 % – Zvýraznění5 13" xfId="291" xr:uid="{00000000-0005-0000-0000-000022010000}"/>
    <cellStyle name="20 % – Zvýraznění5 13 2" xfId="292" xr:uid="{00000000-0005-0000-0000-000023010000}"/>
    <cellStyle name="20 % – Zvýraznění5 14" xfId="293" xr:uid="{00000000-0005-0000-0000-000024010000}"/>
    <cellStyle name="20 % – Zvýraznění5 14 2" xfId="294" xr:uid="{00000000-0005-0000-0000-000025010000}"/>
    <cellStyle name="20 % – Zvýraznění5 15" xfId="295" xr:uid="{00000000-0005-0000-0000-000026010000}"/>
    <cellStyle name="20 % – Zvýraznění5 15 2" xfId="296" xr:uid="{00000000-0005-0000-0000-000027010000}"/>
    <cellStyle name="20 % – Zvýraznění5 16" xfId="297" xr:uid="{00000000-0005-0000-0000-000028010000}"/>
    <cellStyle name="20 % – Zvýraznění5 16 2" xfId="298" xr:uid="{00000000-0005-0000-0000-000029010000}"/>
    <cellStyle name="20 % – Zvýraznění5 17" xfId="299" xr:uid="{00000000-0005-0000-0000-00002A010000}"/>
    <cellStyle name="20 % – Zvýraznění5 17 2" xfId="300" xr:uid="{00000000-0005-0000-0000-00002B010000}"/>
    <cellStyle name="20 % – Zvýraznění5 18" xfId="301" xr:uid="{00000000-0005-0000-0000-00002C010000}"/>
    <cellStyle name="20 % – Zvýraznění5 18 2" xfId="302" xr:uid="{00000000-0005-0000-0000-00002D010000}"/>
    <cellStyle name="20 % – Zvýraznění5 19" xfId="303" xr:uid="{00000000-0005-0000-0000-00002E010000}"/>
    <cellStyle name="20 % – Zvýraznění5 19 2" xfId="304" xr:uid="{00000000-0005-0000-0000-00002F010000}"/>
    <cellStyle name="20 % – Zvýraznění5 2" xfId="305" xr:uid="{00000000-0005-0000-0000-000030010000}"/>
    <cellStyle name="20 % – Zvýraznění5 2 2" xfId="306" xr:uid="{00000000-0005-0000-0000-000031010000}"/>
    <cellStyle name="20 % – Zvýraznění5 2 2 2" xfId="307" xr:uid="{00000000-0005-0000-0000-000032010000}"/>
    <cellStyle name="20 % – Zvýraznění5 2 3" xfId="308" xr:uid="{00000000-0005-0000-0000-000033010000}"/>
    <cellStyle name="20 % – Zvýraznění5 2 4" xfId="309" xr:uid="{00000000-0005-0000-0000-000034010000}"/>
    <cellStyle name="20 % – Zvýraznění5 2 5" xfId="310" xr:uid="{00000000-0005-0000-0000-000035010000}"/>
    <cellStyle name="20 % – Zvýraznění5 20" xfId="311" xr:uid="{00000000-0005-0000-0000-000036010000}"/>
    <cellStyle name="20 % – Zvýraznění5 20 2" xfId="312" xr:uid="{00000000-0005-0000-0000-000037010000}"/>
    <cellStyle name="20 % – Zvýraznění5 21" xfId="313" xr:uid="{00000000-0005-0000-0000-000038010000}"/>
    <cellStyle name="20 % – Zvýraznění5 21 2" xfId="314" xr:uid="{00000000-0005-0000-0000-000039010000}"/>
    <cellStyle name="20 % – Zvýraznění5 22" xfId="315" xr:uid="{00000000-0005-0000-0000-00003A010000}"/>
    <cellStyle name="20 % – Zvýraznění5 22 2" xfId="316" xr:uid="{00000000-0005-0000-0000-00003B010000}"/>
    <cellStyle name="20 % – Zvýraznění5 23" xfId="317" xr:uid="{00000000-0005-0000-0000-00003C010000}"/>
    <cellStyle name="20 % – Zvýraznění5 23 2" xfId="318" xr:uid="{00000000-0005-0000-0000-00003D010000}"/>
    <cellStyle name="20 % – Zvýraznění5 24" xfId="319" xr:uid="{00000000-0005-0000-0000-00003E010000}"/>
    <cellStyle name="20 % – Zvýraznění5 24 2" xfId="320" xr:uid="{00000000-0005-0000-0000-00003F010000}"/>
    <cellStyle name="20 % – Zvýraznění5 25" xfId="321" xr:uid="{00000000-0005-0000-0000-000040010000}"/>
    <cellStyle name="20 % – Zvýraznění5 25 2" xfId="322" xr:uid="{00000000-0005-0000-0000-000041010000}"/>
    <cellStyle name="20 % – Zvýraznění5 26" xfId="323" xr:uid="{00000000-0005-0000-0000-000042010000}"/>
    <cellStyle name="20 % – Zvýraznění5 26 2" xfId="324" xr:uid="{00000000-0005-0000-0000-000043010000}"/>
    <cellStyle name="20 % – Zvýraznění5 27" xfId="325" xr:uid="{00000000-0005-0000-0000-000044010000}"/>
    <cellStyle name="20 % – Zvýraznění5 27 2" xfId="326" xr:uid="{00000000-0005-0000-0000-000045010000}"/>
    <cellStyle name="20 % – Zvýraznění5 28" xfId="327" xr:uid="{00000000-0005-0000-0000-000046010000}"/>
    <cellStyle name="20 % – Zvýraznění5 28 2" xfId="328" xr:uid="{00000000-0005-0000-0000-000047010000}"/>
    <cellStyle name="20 % – Zvýraznění5 29" xfId="329" xr:uid="{00000000-0005-0000-0000-000048010000}"/>
    <cellStyle name="20 % – Zvýraznění5 29 2" xfId="330" xr:uid="{00000000-0005-0000-0000-000049010000}"/>
    <cellStyle name="20 % – Zvýraznění5 3" xfId="331" xr:uid="{00000000-0005-0000-0000-00004A010000}"/>
    <cellStyle name="20 % – Zvýraznění5 3 2" xfId="332" xr:uid="{00000000-0005-0000-0000-00004B010000}"/>
    <cellStyle name="20 % – Zvýraznění5 3 2 2" xfId="333" xr:uid="{00000000-0005-0000-0000-00004C010000}"/>
    <cellStyle name="20 % – Zvýraznění5 3 3" xfId="334" xr:uid="{00000000-0005-0000-0000-00004D010000}"/>
    <cellStyle name="20 % – Zvýraznění5 3 4" xfId="335" xr:uid="{00000000-0005-0000-0000-00004E010000}"/>
    <cellStyle name="20 % – Zvýraznění5 3 5" xfId="336" xr:uid="{00000000-0005-0000-0000-00004F010000}"/>
    <cellStyle name="20 % – Zvýraznění5 30" xfId="337" xr:uid="{00000000-0005-0000-0000-000050010000}"/>
    <cellStyle name="20 % – Zvýraznění5 30 2" xfId="338" xr:uid="{00000000-0005-0000-0000-000051010000}"/>
    <cellStyle name="20 % – Zvýraznění5 31" xfId="339" xr:uid="{00000000-0005-0000-0000-000052010000}"/>
    <cellStyle name="20 % – Zvýraznění5 31 2" xfId="340" xr:uid="{00000000-0005-0000-0000-000053010000}"/>
    <cellStyle name="20 % – Zvýraznění5 32" xfId="341" xr:uid="{00000000-0005-0000-0000-000054010000}"/>
    <cellStyle name="20 % – Zvýraznění5 32 2" xfId="342" xr:uid="{00000000-0005-0000-0000-000055010000}"/>
    <cellStyle name="20 % – Zvýraznění5 33" xfId="343" xr:uid="{00000000-0005-0000-0000-000056010000}"/>
    <cellStyle name="20 % – Zvýraznění5 4" xfId="344" xr:uid="{00000000-0005-0000-0000-000057010000}"/>
    <cellStyle name="20 % – Zvýraznění5 4 2" xfId="345" xr:uid="{00000000-0005-0000-0000-000058010000}"/>
    <cellStyle name="20 % – Zvýraznění5 5" xfId="346" xr:uid="{00000000-0005-0000-0000-000059010000}"/>
    <cellStyle name="20 % – Zvýraznění5 5 2" xfId="347" xr:uid="{00000000-0005-0000-0000-00005A010000}"/>
    <cellStyle name="20 % – Zvýraznění5 6" xfId="348" xr:uid="{00000000-0005-0000-0000-00005B010000}"/>
    <cellStyle name="20 % – Zvýraznění5 6 2" xfId="349" xr:uid="{00000000-0005-0000-0000-00005C010000}"/>
    <cellStyle name="20 % – Zvýraznění5 7" xfId="350" xr:uid="{00000000-0005-0000-0000-00005D010000}"/>
    <cellStyle name="20 % – Zvýraznění5 7 2" xfId="351" xr:uid="{00000000-0005-0000-0000-00005E010000}"/>
    <cellStyle name="20 % – Zvýraznění5 8" xfId="352" xr:uid="{00000000-0005-0000-0000-00005F010000}"/>
    <cellStyle name="20 % – Zvýraznění5 8 2" xfId="353" xr:uid="{00000000-0005-0000-0000-000060010000}"/>
    <cellStyle name="20 % – Zvýraznění5 9" xfId="354" xr:uid="{00000000-0005-0000-0000-000061010000}"/>
    <cellStyle name="20 % – Zvýraznění5 9 2" xfId="355" xr:uid="{00000000-0005-0000-0000-000062010000}"/>
    <cellStyle name="20 % – Zvýraznění6 10" xfId="356" xr:uid="{00000000-0005-0000-0000-000063010000}"/>
    <cellStyle name="20 % – Zvýraznění6 10 2" xfId="357" xr:uid="{00000000-0005-0000-0000-000064010000}"/>
    <cellStyle name="20 % – Zvýraznění6 11" xfId="358" xr:uid="{00000000-0005-0000-0000-000065010000}"/>
    <cellStyle name="20 % – Zvýraznění6 11 2" xfId="359" xr:uid="{00000000-0005-0000-0000-000066010000}"/>
    <cellStyle name="20 % – Zvýraznění6 12" xfId="360" xr:uid="{00000000-0005-0000-0000-000067010000}"/>
    <cellStyle name="20 % – Zvýraznění6 12 2" xfId="361" xr:uid="{00000000-0005-0000-0000-000068010000}"/>
    <cellStyle name="20 % – Zvýraznění6 13" xfId="362" xr:uid="{00000000-0005-0000-0000-000069010000}"/>
    <cellStyle name="20 % – Zvýraznění6 13 2" xfId="363" xr:uid="{00000000-0005-0000-0000-00006A010000}"/>
    <cellStyle name="20 % – Zvýraznění6 14" xfId="364" xr:uid="{00000000-0005-0000-0000-00006B010000}"/>
    <cellStyle name="20 % – Zvýraznění6 14 2" xfId="365" xr:uid="{00000000-0005-0000-0000-00006C010000}"/>
    <cellStyle name="20 % – Zvýraznění6 15" xfId="366" xr:uid="{00000000-0005-0000-0000-00006D010000}"/>
    <cellStyle name="20 % – Zvýraznění6 15 2" xfId="367" xr:uid="{00000000-0005-0000-0000-00006E010000}"/>
    <cellStyle name="20 % – Zvýraznění6 16" xfId="368" xr:uid="{00000000-0005-0000-0000-00006F010000}"/>
    <cellStyle name="20 % – Zvýraznění6 16 2" xfId="369" xr:uid="{00000000-0005-0000-0000-000070010000}"/>
    <cellStyle name="20 % – Zvýraznění6 17" xfId="370" xr:uid="{00000000-0005-0000-0000-000071010000}"/>
    <cellStyle name="20 % – Zvýraznění6 17 2" xfId="371" xr:uid="{00000000-0005-0000-0000-000072010000}"/>
    <cellStyle name="20 % – Zvýraznění6 18" xfId="372" xr:uid="{00000000-0005-0000-0000-000073010000}"/>
    <cellStyle name="20 % – Zvýraznění6 18 2" xfId="373" xr:uid="{00000000-0005-0000-0000-000074010000}"/>
    <cellStyle name="20 % – Zvýraznění6 19" xfId="374" xr:uid="{00000000-0005-0000-0000-000075010000}"/>
    <cellStyle name="20 % – Zvýraznění6 19 2" xfId="375" xr:uid="{00000000-0005-0000-0000-000076010000}"/>
    <cellStyle name="20 % – Zvýraznění6 2" xfId="376" xr:uid="{00000000-0005-0000-0000-000077010000}"/>
    <cellStyle name="20 % – Zvýraznění6 2 2" xfId="377" xr:uid="{00000000-0005-0000-0000-000078010000}"/>
    <cellStyle name="20 % – Zvýraznění6 2 2 2" xfId="378" xr:uid="{00000000-0005-0000-0000-000079010000}"/>
    <cellStyle name="20 % – Zvýraznění6 2 3" xfId="379" xr:uid="{00000000-0005-0000-0000-00007A010000}"/>
    <cellStyle name="20 % – Zvýraznění6 2 4" xfId="380" xr:uid="{00000000-0005-0000-0000-00007B010000}"/>
    <cellStyle name="20 % – Zvýraznění6 2 5" xfId="381" xr:uid="{00000000-0005-0000-0000-00007C010000}"/>
    <cellStyle name="20 % – Zvýraznění6 20" xfId="382" xr:uid="{00000000-0005-0000-0000-00007D010000}"/>
    <cellStyle name="20 % – Zvýraznění6 20 2" xfId="383" xr:uid="{00000000-0005-0000-0000-00007E010000}"/>
    <cellStyle name="20 % – Zvýraznění6 21" xfId="384" xr:uid="{00000000-0005-0000-0000-00007F010000}"/>
    <cellStyle name="20 % – Zvýraznění6 21 2" xfId="385" xr:uid="{00000000-0005-0000-0000-000080010000}"/>
    <cellStyle name="20 % – Zvýraznění6 22" xfId="386" xr:uid="{00000000-0005-0000-0000-000081010000}"/>
    <cellStyle name="20 % – Zvýraznění6 22 2" xfId="387" xr:uid="{00000000-0005-0000-0000-000082010000}"/>
    <cellStyle name="20 % – Zvýraznění6 23" xfId="388" xr:uid="{00000000-0005-0000-0000-000083010000}"/>
    <cellStyle name="20 % – Zvýraznění6 23 2" xfId="389" xr:uid="{00000000-0005-0000-0000-000084010000}"/>
    <cellStyle name="20 % – Zvýraznění6 24" xfId="390" xr:uid="{00000000-0005-0000-0000-000085010000}"/>
    <cellStyle name="20 % – Zvýraznění6 24 2" xfId="391" xr:uid="{00000000-0005-0000-0000-000086010000}"/>
    <cellStyle name="20 % – Zvýraznění6 25" xfId="392" xr:uid="{00000000-0005-0000-0000-000087010000}"/>
    <cellStyle name="20 % – Zvýraznění6 25 2" xfId="393" xr:uid="{00000000-0005-0000-0000-000088010000}"/>
    <cellStyle name="20 % – Zvýraznění6 26" xfId="394" xr:uid="{00000000-0005-0000-0000-000089010000}"/>
    <cellStyle name="20 % – Zvýraznění6 26 2" xfId="395" xr:uid="{00000000-0005-0000-0000-00008A010000}"/>
    <cellStyle name="20 % – Zvýraznění6 27" xfId="396" xr:uid="{00000000-0005-0000-0000-00008B010000}"/>
    <cellStyle name="20 % – Zvýraznění6 27 2" xfId="397" xr:uid="{00000000-0005-0000-0000-00008C010000}"/>
    <cellStyle name="20 % – Zvýraznění6 28" xfId="398" xr:uid="{00000000-0005-0000-0000-00008D010000}"/>
    <cellStyle name="20 % – Zvýraznění6 28 2" xfId="399" xr:uid="{00000000-0005-0000-0000-00008E010000}"/>
    <cellStyle name="20 % – Zvýraznění6 29" xfId="400" xr:uid="{00000000-0005-0000-0000-00008F010000}"/>
    <cellStyle name="20 % – Zvýraznění6 29 2" xfId="401" xr:uid="{00000000-0005-0000-0000-000090010000}"/>
    <cellStyle name="20 % – Zvýraznění6 3" xfId="402" xr:uid="{00000000-0005-0000-0000-000091010000}"/>
    <cellStyle name="20 % – Zvýraznění6 3 2" xfId="403" xr:uid="{00000000-0005-0000-0000-000092010000}"/>
    <cellStyle name="20 % – Zvýraznění6 3 2 2" xfId="404" xr:uid="{00000000-0005-0000-0000-000093010000}"/>
    <cellStyle name="20 % – Zvýraznění6 3 3" xfId="405" xr:uid="{00000000-0005-0000-0000-000094010000}"/>
    <cellStyle name="20 % – Zvýraznění6 3 4" xfId="406" xr:uid="{00000000-0005-0000-0000-000095010000}"/>
    <cellStyle name="20 % – Zvýraznění6 3 5" xfId="407" xr:uid="{00000000-0005-0000-0000-000096010000}"/>
    <cellStyle name="20 % – Zvýraznění6 30" xfId="408" xr:uid="{00000000-0005-0000-0000-000097010000}"/>
    <cellStyle name="20 % – Zvýraznění6 30 2" xfId="409" xr:uid="{00000000-0005-0000-0000-000098010000}"/>
    <cellStyle name="20 % – Zvýraznění6 31" xfId="410" xr:uid="{00000000-0005-0000-0000-000099010000}"/>
    <cellStyle name="20 % – Zvýraznění6 31 2" xfId="411" xr:uid="{00000000-0005-0000-0000-00009A010000}"/>
    <cellStyle name="20 % – Zvýraznění6 32" xfId="412" xr:uid="{00000000-0005-0000-0000-00009B010000}"/>
    <cellStyle name="20 % – Zvýraznění6 32 2" xfId="413" xr:uid="{00000000-0005-0000-0000-00009C010000}"/>
    <cellStyle name="20 % – Zvýraznění6 33" xfId="414" xr:uid="{00000000-0005-0000-0000-00009D010000}"/>
    <cellStyle name="20 % – Zvýraznění6 4" xfId="415" xr:uid="{00000000-0005-0000-0000-00009E010000}"/>
    <cellStyle name="20 % – Zvýraznění6 4 2" xfId="416" xr:uid="{00000000-0005-0000-0000-00009F010000}"/>
    <cellStyle name="20 % – Zvýraznění6 5" xfId="417" xr:uid="{00000000-0005-0000-0000-0000A0010000}"/>
    <cellStyle name="20 % – Zvýraznění6 5 2" xfId="418" xr:uid="{00000000-0005-0000-0000-0000A1010000}"/>
    <cellStyle name="20 % – Zvýraznění6 6" xfId="419" xr:uid="{00000000-0005-0000-0000-0000A2010000}"/>
    <cellStyle name="20 % – Zvýraznění6 6 2" xfId="420" xr:uid="{00000000-0005-0000-0000-0000A3010000}"/>
    <cellStyle name="20 % – Zvýraznění6 7" xfId="421" xr:uid="{00000000-0005-0000-0000-0000A4010000}"/>
    <cellStyle name="20 % – Zvýraznění6 7 2" xfId="422" xr:uid="{00000000-0005-0000-0000-0000A5010000}"/>
    <cellStyle name="20 % – Zvýraznění6 8" xfId="423" xr:uid="{00000000-0005-0000-0000-0000A6010000}"/>
    <cellStyle name="20 % – Zvýraznění6 8 2" xfId="424" xr:uid="{00000000-0005-0000-0000-0000A7010000}"/>
    <cellStyle name="20 % – Zvýraznění6 9" xfId="425" xr:uid="{00000000-0005-0000-0000-0000A8010000}"/>
    <cellStyle name="20 % – Zvýraznění6 9 2" xfId="426" xr:uid="{00000000-0005-0000-0000-0000A9010000}"/>
    <cellStyle name="40 % – Zvýraznění1 10" xfId="427" xr:uid="{00000000-0005-0000-0000-0000AA010000}"/>
    <cellStyle name="40 % – Zvýraznění1 10 2" xfId="428" xr:uid="{00000000-0005-0000-0000-0000AB010000}"/>
    <cellStyle name="40 % – Zvýraznění1 11" xfId="429" xr:uid="{00000000-0005-0000-0000-0000AC010000}"/>
    <cellStyle name="40 % – Zvýraznění1 11 2" xfId="430" xr:uid="{00000000-0005-0000-0000-0000AD010000}"/>
    <cellStyle name="40 % – Zvýraznění1 12" xfId="431" xr:uid="{00000000-0005-0000-0000-0000AE010000}"/>
    <cellStyle name="40 % – Zvýraznění1 12 2" xfId="432" xr:uid="{00000000-0005-0000-0000-0000AF010000}"/>
    <cellStyle name="40 % – Zvýraznění1 13" xfId="433" xr:uid="{00000000-0005-0000-0000-0000B0010000}"/>
    <cellStyle name="40 % – Zvýraznění1 13 2" xfId="434" xr:uid="{00000000-0005-0000-0000-0000B1010000}"/>
    <cellStyle name="40 % – Zvýraznění1 14" xfId="435" xr:uid="{00000000-0005-0000-0000-0000B2010000}"/>
    <cellStyle name="40 % – Zvýraznění1 14 2" xfId="436" xr:uid="{00000000-0005-0000-0000-0000B3010000}"/>
    <cellStyle name="40 % – Zvýraznění1 15" xfId="437" xr:uid="{00000000-0005-0000-0000-0000B4010000}"/>
    <cellStyle name="40 % – Zvýraznění1 15 2" xfId="438" xr:uid="{00000000-0005-0000-0000-0000B5010000}"/>
    <cellStyle name="40 % – Zvýraznění1 16" xfId="439" xr:uid="{00000000-0005-0000-0000-0000B6010000}"/>
    <cellStyle name="40 % – Zvýraznění1 16 2" xfId="440" xr:uid="{00000000-0005-0000-0000-0000B7010000}"/>
    <cellStyle name="40 % – Zvýraznění1 17" xfId="441" xr:uid="{00000000-0005-0000-0000-0000B8010000}"/>
    <cellStyle name="40 % – Zvýraznění1 17 2" xfId="442" xr:uid="{00000000-0005-0000-0000-0000B9010000}"/>
    <cellStyle name="40 % – Zvýraznění1 18" xfId="443" xr:uid="{00000000-0005-0000-0000-0000BA010000}"/>
    <cellStyle name="40 % – Zvýraznění1 18 2" xfId="444" xr:uid="{00000000-0005-0000-0000-0000BB010000}"/>
    <cellStyle name="40 % – Zvýraznění1 19" xfId="445" xr:uid="{00000000-0005-0000-0000-0000BC010000}"/>
    <cellStyle name="40 % – Zvýraznění1 19 2" xfId="446" xr:uid="{00000000-0005-0000-0000-0000BD010000}"/>
    <cellStyle name="40 % – Zvýraznění1 2" xfId="447" xr:uid="{00000000-0005-0000-0000-0000BE010000}"/>
    <cellStyle name="40 % – Zvýraznění1 2 2" xfId="448" xr:uid="{00000000-0005-0000-0000-0000BF010000}"/>
    <cellStyle name="40 % – Zvýraznění1 2 2 2" xfId="449" xr:uid="{00000000-0005-0000-0000-0000C0010000}"/>
    <cellStyle name="40 % – Zvýraznění1 2 3" xfId="450" xr:uid="{00000000-0005-0000-0000-0000C1010000}"/>
    <cellStyle name="40 % – Zvýraznění1 2 4" xfId="451" xr:uid="{00000000-0005-0000-0000-0000C2010000}"/>
    <cellStyle name="40 % – Zvýraznění1 2 5" xfId="452" xr:uid="{00000000-0005-0000-0000-0000C3010000}"/>
    <cellStyle name="40 % – Zvýraznění1 20" xfId="453" xr:uid="{00000000-0005-0000-0000-0000C4010000}"/>
    <cellStyle name="40 % – Zvýraznění1 20 2" xfId="454" xr:uid="{00000000-0005-0000-0000-0000C5010000}"/>
    <cellStyle name="40 % – Zvýraznění1 21" xfId="455" xr:uid="{00000000-0005-0000-0000-0000C6010000}"/>
    <cellStyle name="40 % – Zvýraznění1 21 2" xfId="456" xr:uid="{00000000-0005-0000-0000-0000C7010000}"/>
    <cellStyle name="40 % – Zvýraznění1 22" xfId="457" xr:uid="{00000000-0005-0000-0000-0000C8010000}"/>
    <cellStyle name="40 % – Zvýraznění1 22 2" xfId="458" xr:uid="{00000000-0005-0000-0000-0000C9010000}"/>
    <cellStyle name="40 % – Zvýraznění1 23" xfId="459" xr:uid="{00000000-0005-0000-0000-0000CA010000}"/>
    <cellStyle name="40 % – Zvýraznění1 23 2" xfId="460" xr:uid="{00000000-0005-0000-0000-0000CB010000}"/>
    <cellStyle name="40 % – Zvýraznění1 24" xfId="461" xr:uid="{00000000-0005-0000-0000-0000CC010000}"/>
    <cellStyle name="40 % – Zvýraznění1 24 2" xfId="462" xr:uid="{00000000-0005-0000-0000-0000CD010000}"/>
    <cellStyle name="40 % – Zvýraznění1 25" xfId="463" xr:uid="{00000000-0005-0000-0000-0000CE010000}"/>
    <cellStyle name="40 % – Zvýraznění1 25 2" xfId="464" xr:uid="{00000000-0005-0000-0000-0000CF010000}"/>
    <cellStyle name="40 % – Zvýraznění1 26" xfId="465" xr:uid="{00000000-0005-0000-0000-0000D0010000}"/>
    <cellStyle name="40 % – Zvýraznění1 26 2" xfId="466" xr:uid="{00000000-0005-0000-0000-0000D1010000}"/>
    <cellStyle name="40 % – Zvýraznění1 27" xfId="467" xr:uid="{00000000-0005-0000-0000-0000D2010000}"/>
    <cellStyle name="40 % – Zvýraznění1 27 2" xfId="468" xr:uid="{00000000-0005-0000-0000-0000D3010000}"/>
    <cellStyle name="40 % – Zvýraznění1 28" xfId="469" xr:uid="{00000000-0005-0000-0000-0000D4010000}"/>
    <cellStyle name="40 % – Zvýraznění1 28 2" xfId="470" xr:uid="{00000000-0005-0000-0000-0000D5010000}"/>
    <cellStyle name="40 % – Zvýraznění1 29" xfId="471" xr:uid="{00000000-0005-0000-0000-0000D6010000}"/>
    <cellStyle name="40 % – Zvýraznění1 29 2" xfId="472" xr:uid="{00000000-0005-0000-0000-0000D7010000}"/>
    <cellStyle name="40 % – Zvýraznění1 3" xfId="473" xr:uid="{00000000-0005-0000-0000-0000D8010000}"/>
    <cellStyle name="40 % – Zvýraznění1 3 2" xfId="474" xr:uid="{00000000-0005-0000-0000-0000D9010000}"/>
    <cellStyle name="40 % – Zvýraznění1 3 2 2" xfId="475" xr:uid="{00000000-0005-0000-0000-0000DA010000}"/>
    <cellStyle name="40 % – Zvýraznění1 3 3" xfId="476" xr:uid="{00000000-0005-0000-0000-0000DB010000}"/>
    <cellStyle name="40 % – Zvýraznění1 3 4" xfId="477" xr:uid="{00000000-0005-0000-0000-0000DC010000}"/>
    <cellStyle name="40 % – Zvýraznění1 3 5" xfId="478" xr:uid="{00000000-0005-0000-0000-0000DD010000}"/>
    <cellStyle name="40 % – Zvýraznění1 30" xfId="479" xr:uid="{00000000-0005-0000-0000-0000DE010000}"/>
    <cellStyle name="40 % – Zvýraznění1 30 2" xfId="480" xr:uid="{00000000-0005-0000-0000-0000DF010000}"/>
    <cellStyle name="40 % – Zvýraznění1 31" xfId="481" xr:uid="{00000000-0005-0000-0000-0000E0010000}"/>
    <cellStyle name="40 % – Zvýraznění1 31 2" xfId="482" xr:uid="{00000000-0005-0000-0000-0000E1010000}"/>
    <cellStyle name="40 % – Zvýraznění1 32" xfId="483" xr:uid="{00000000-0005-0000-0000-0000E2010000}"/>
    <cellStyle name="40 % – Zvýraznění1 32 2" xfId="484" xr:uid="{00000000-0005-0000-0000-0000E3010000}"/>
    <cellStyle name="40 % – Zvýraznění1 33" xfId="485" xr:uid="{00000000-0005-0000-0000-0000E4010000}"/>
    <cellStyle name="40 % – Zvýraznění1 4" xfId="486" xr:uid="{00000000-0005-0000-0000-0000E5010000}"/>
    <cellStyle name="40 % – Zvýraznění1 4 2" xfId="487" xr:uid="{00000000-0005-0000-0000-0000E6010000}"/>
    <cellStyle name="40 % – Zvýraznění1 5" xfId="488" xr:uid="{00000000-0005-0000-0000-0000E7010000}"/>
    <cellStyle name="40 % – Zvýraznění1 5 2" xfId="489" xr:uid="{00000000-0005-0000-0000-0000E8010000}"/>
    <cellStyle name="40 % – Zvýraznění1 6" xfId="490" xr:uid="{00000000-0005-0000-0000-0000E9010000}"/>
    <cellStyle name="40 % – Zvýraznění1 6 2" xfId="491" xr:uid="{00000000-0005-0000-0000-0000EA010000}"/>
    <cellStyle name="40 % – Zvýraznění1 7" xfId="492" xr:uid="{00000000-0005-0000-0000-0000EB010000}"/>
    <cellStyle name="40 % – Zvýraznění1 7 2" xfId="493" xr:uid="{00000000-0005-0000-0000-0000EC010000}"/>
    <cellStyle name="40 % – Zvýraznění1 8" xfId="494" xr:uid="{00000000-0005-0000-0000-0000ED010000}"/>
    <cellStyle name="40 % – Zvýraznění1 8 2" xfId="495" xr:uid="{00000000-0005-0000-0000-0000EE010000}"/>
    <cellStyle name="40 % – Zvýraznění1 9" xfId="496" xr:uid="{00000000-0005-0000-0000-0000EF010000}"/>
    <cellStyle name="40 % – Zvýraznění1 9 2" xfId="497" xr:uid="{00000000-0005-0000-0000-0000F0010000}"/>
    <cellStyle name="40 % – Zvýraznění2 10" xfId="498" xr:uid="{00000000-0005-0000-0000-0000F1010000}"/>
    <cellStyle name="40 % – Zvýraznění2 10 2" xfId="499" xr:uid="{00000000-0005-0000-0000-0000F2010000}"/>
    <cellStyle name="40 % – Zvýraznění2 11" xfId="500" xr:uid="{00000000-0005-0000-0000-0000F3010000}"/>
    <cellStyle name="40 % – Zvýraznění2 11 2" xfId="501" xr:uid="{00000000-0005-0000-0000-0000F4010000}"/>
    <cellStyle name="40 % – Zvýraznění2 12" xfId="502" xr:uid="{00000000-0005-0000-0000-0000F5010000}"/>
    <cellStyle name="40 % – Zvýraznění2 12 2" xfId="503" xr:uid="{00000000-0005-0000-0000-0000F6010000}"/>
    <cellStyle name="40 % – Zvýraznění2 13" xfId="504" xr:uid="{00000000-0005-0000-0000-0000F7010000}"/>
    <cellStyle name="40 % – Zvýraznění2 13 2" xfId="505" xr:uid="{00000000-0005-0000-0000-0000F8010000}"/>
    <cellStyle name="40 % – Zvýraznění2 14" xfId="506" xr:uid="{00000000-0005-0000-0000-0000F9010000}"/>
    <cellStyle name="40 % – Zvýraznění2 14 2" xfId="507" xr:uid="{00000000-0005-0000-0000-0000FA010000}"/>
    <cellStyle name="40 % – Zvýraznění2 15" xfId="508" xr:uid="{00000000-0005-0000-0000-0000FB010000}"/>
    <cellStyle name="40 % – Zvýraznění2 15 2" xfId="509" xr:uid="{00000000-0005-0000-0000-0000FC010000}"/>
    <cellStyle name="40 % – Zvýraznění2 16" xfId="510" xr:uid="{00000000-0005-0000-0000-0000FD010000}"/>
    <cellStyle name="40 % – Zvýraznění2 16 2" xfId="511" xr:uid="{00000000-0005-0000-0000-0000FE010000}"/>
    <cellStyle name="40 % – Zvýraznění2 17" xfId="512" xr:uid="{00000000-0005-0000-0000-0000FF010000}"/>
    <cellStyle name="40 % – Zvýraznění2 17 2" xfId="513" xr:uid="{00000000-0005-0000-0000-000000020000}"/>
    <cellStyle name="40 % – Zvýraznění2 18" xfId="514" xr:uid="{00000000-0005-0000-0000-000001020000}"/>
    <cellStyle name="40 % – Zvýraznění2 18 2" xfId="515" xr:uid="{00000000-0005-0000-0000-000002020000}"/>
    <cellStyle name="40 % – Zvýraznění2 19" xfId="516" xr:uid="{00000000-0005-0000-0000-000003020000}"/>
    <cellStyle name="40 % – Zvýraznění2 19 2" xfId="517" xr:uid="{00000000-0005-0000-0000-000004020000}"/>
    <cellStyle name="40 % – Zvýraznění2 2" xfId="518" xr:uid="{00000000-0005-0000-0000-000005020000}"/>
    <cellStyle name="40 % – Zvýraznění2 2 2" xfId="519" xr:uid="{00000000-0005-0000-0000-000006020000}"/>
    <cellStyle name="40 % – Zvýraznění2 2 2 2" xfId="520" xr:uid="{00000000-0005-0000-0000-000007020000}"/>
    <cellStyle name="40 % – Zvýraznění2 2 3" xfId="521" xr:uid="{00000000-0005-0000-0000-000008020000}"/>
    <cellStyle name="40 % – Zvýraznění2 2 4" xfId="522" xr:uid="{00000000-0005-0000-0000-000009020000}"/>
    <cellStyle name="40 % – Zvýraznění2 2 5" xfId="523" xr:uid="{00000000-0005-0000-0000-00000A020000}"/>
    <cellStyle name="40 % – Zvýraznění2 20" xfId="524" xr:uid="{00000000-0005-0000-0000-00000B020000}"/>
    <cellStyle name="40 % – Zvýraznění2 20 2" xfId="525" xr:uid="{00000000-0005-0000-0000-00000C020000}"/>
    <cellStyle name="40 % – Zvýraznění2 21" xfId="526" xr:uid="{00000000-0005-0000-0000-00000D020000}"/>
    <cellStyle name="40 % – Zvýraznění2 21 2" xfId="527" xr:uid="{00000000-0005-0000-0000-00000E020000}"/>
    <cellStyle name="40 % – Zvýraznění2 22" xfId="528" xr:uid="{00000000-0005-0000-0000-00000F020000}"/>
    <cellStyle name="40 % – Zvýraznění2 22 2" xfId="529" xr:uid="{00000000-0005-0000-0000-000010020000}"/>
    <cellStyle name="40 % – Zvýraznění2 23" xfId="530" xr:uid="{00000000-0005-0000-0000-000011020000}"/>
    <cellStyle name="40 % – Zvýraznění2 23 2" xfId="531" xr:uid="{00000000-0005-0000-0000-000012020000}"/>
    <cellStyle name="40 % – Zvýraznění2 24" xfId="532" xr:uid="{00000000-0005-0000-0000-000013020000}"/>
    <cellStyle name="40 % – Zvýraznění2 24 2" xfId="533" xr:uid="{00000000-0005-0000-0000-000014020000}"/>
    <cellStyle name="40 % – Zvýraznění2 25" xfId="534" xr:uid="{00000000-0005-0000-0000-000015020000}"/>
    <cellStyle name="40 % – Zvýraznění2 25 2" xfId="535" xr:uid="{00000000-0005-0000-0000-000016020000}"/>
    <cellStyle name="40 % – Zvýraznění2 26" xfId="536" xr:uid="{00000000-0005-0000-0000-000017020000}"/>
    <cellStyle name="40 % – Zvýraznění2 26 2" xfId="537" xr:uid="{00000000-0005-0000-0000-000018020000}"/>
    <cellStyle name="40 % – Zvýraznění2 27" xfId="538" xr:uid="{00000000-0005-0000-0000-000019020000}"/>
    <cellStyle name="40 % – Zvýraznění2 27 2" xfId="539" xr:uid="{00000000-0005-0000-0000-00001A020000}"/>
    <cellStyle name="40 % – Zvýraznění2 28" xfId="540" xr:uid="{00000000-0005-0000-0000-00001B020000}"/>
    <cellStyle name="40 % – Zvýraznění2 28 2" xfId="541" xr:uid="{00000000-0005-0000-0000-00001C020000}"/>
    <cellStyle name="40 % – Zvýraznění2 29" xfId="542" xr:uid="{00000000-0005-0000-0000-00001D020000}"/>
    <cellStyle name="40 % – Zvýraznění2 29 2" xfId="543" xr:uid="{00000000-0005-0000-0000-00001E020000}"/>
    <cellStyle name="40 % – Zvýraznění2 3" xfId="544" xr:uid="{00000000-0005-0000-0000-00001F020000}"/>
    <cellStyle name="40 % – Zvýraznění2 3 2" xfId="545" xr:uid="{00000000-0005-0000-0000-000020020000}"/>
    <cellStyle name="40 % – Zvýraznění2 3 2 2" xfId="546" xr:uid="{00000000-0005-0000-0000-000021020000}"/>
    <cellStyle name="40 % – Zvýraznění2 3 3" xfId="547" xr:uid="{00000000-0005-0000-0000-000022020000}"/>
    <cellStyle name="40 % – Zvýraznění2 3 4" xfId="548" xr:uid="{00000000-0005-0000-0000-000023020000}"/>
    <cellStyle name="40 % – Zvýraznění2 3 5" xfId="549" xr:uid="{00000000-0005-0000-0000-000024020000}"/>
    <cellStyle name="40 % – Zvýraznění2 30" xfId="550" xr:uid="{00000000-0005-0000-0000-000025020000}"/>
    <cellStyle name="40 % – Zvýraznění2 30 2" xfId="551" xr:uid="{00000000-0005-0000-0000-000026020000}"/>
    <cellStyle name="40 % – Zvýraznění2 31" xfId="552" xr:uid="{00000000-0005-0000-0000-000027020000}"/>
    <cellStyle name="40 % – Zvýraznění2 31 2" xfId="553" xr:uid="{00000000-0005-0000-0000-000028020000}"/>
    <cellStyle name="40 % – Zvýraznění2 32" xfId="554" xr:uid="{00000000-0005-0000-0000-000029020000}"/>
    <cellStyle name="40 % – Zvýraznění2 32 2" xfId="555" xr:uid="{00000000-0005-0000-0000-00002A020000}"/>
    <cellStyle name="40 % – Zvýraznění2 33" xfId="556" xr:uid="{00000000-0005-0000-0000-00002B020000}"/>
    <cellStyle name="40 % – Zvýraznění2 4" xfId="557" xr:uid="{00000000-0005-0000-0000-00002C020000}"/>
    <cellStyle name="40 % – Zvýraznění2 4 2" xfId="558" xr:uid="{00000000-0005-0000-0000-00002D020000}"/>
    <cellStyle name="40 % – Zvýraznění2 5" xfId="559" xr:uid="{00000000-0005-0000-0000-00002E020000}"/>
    <cellStyle name="40 % – Zvýraznění2 5 2" xfId="560" xr:uid="{00000000-0005-0000-0000-00002F020000}"/>
    <cellStyle name="40 % – Zvýraznění2 6" xfId="561" xr:uid="{00000000-0005-0000-0000-000030020000}"/>
    <cellStyle name="40 % – Zvýraznění2 6 2" xfId="562" xr:uid="{00000000-0005-0000-0000-000031020000}"/>
    <cellStyle name="40 % – Zvýraznění2 7" xfId="563" xr:uid="{00000000-0005-0000-0000-000032020000}"/>
    <cellStyle name="40 % – Zvýraznění2 7 2" xfId="564" xr:uid="{00000000-0005-0000-0000-000033020000}"/>
    <cellStyle name="40 % – Zvýraznění2 8" xfId="565" xr:uid="{00000000-0005-0000-0000-000034020000}"/>
    <cellStyle name="40 % – Zvýraznění2 8 2" xfId="566" xr:uid="{00000000-0005-0000-0000-000035020000}"/>
    <cellStyle name="40 % – Zvýraznění2 9" xfId="567" xr:uid="{00000000-0005-0000-0000-000036020000}"/>
    <cellStyle name="40 % – Zvýraznění2 9 2" xfId="568" xr:uid="{00000000-0005-0000-0000-000037020000}"/>
    <cellStyle name="40 % – Zvýraznění3 10" xfId="569" xr:uid="{00000000-0005-0000-0000-000038020000}"/>
    <cellStyle name="40 % – Zvýraznění3 10 2" xfId="570" xr:uid="{00000000-0005-0000-0000-000039020000}"/>
    <cellStyle name="40 % – Zvýraznění3 11" xfId="571" xr:uid="{00000000-0005-0000-0000-00003A020000}"/>
    <cellStyle name="40 % – Zvýraznění3 11 2" xfId="572" xr:uid="{00000000-0005-0000-0000-00003B020000}"/>
    <cellStyle name="40 % – Zvýraznění3 12" xfId="573" xr:uid="{00000000-0005-0000-0000-00003C020000}"/>
    <cellStyle name="40 % – Zvýraznění3 12 2" xfId="574" xr:uid="{00000000-0005-0000-0000-00003D020000}"/>
    <cellStyle name="40 % – Zvýraznění3 13" xfId="575" xr:uid="{00000000-0005-0000-0000-00003E020000}"/>
    <cellStyle name="40 % – Zvýraznění3 13 2" xfId="576" xr:uid="{00000000-0005-0000-0000-00003F020000}"/>
    <cellStyle name="40 % – Zvýraznění3 14" xfId="577" xr:uid="{00000000-0005-0000-0000-000040020000}"/>
    <cellStyle name="40 % – Zvýraznění3 14 2" xfId="578" xr:uid="{00000000-0005-0000-0000-000041020000}"/>
    <cellStyle name="40 % – Zvýraznění3 15" xfId="579" xr:uid="{00000000-0005-0000-0000-000042020000}"/>
    <cellStyle name="40 % – Zvýraznění3 15 2" xfId="580" xr:uid="{00000000-0005-0000-0000-000043020000}"/>
    <cellStyle name="40 % – Zvýraznění3 16" xfId="581" xr:uid="{00000000-0005-0000-0000-000044020000}"/>
    <cellStyle name="40 % – Zvýraznění3 16 2" xfId="582" xr:uid="{00000000-0005-0000-0000-000045020000}"/>
    <cellStyle name="40 % – Zvýraznění3 17" xfId="583" xr:uid="{00000000-0005-0000-0000-000046020000}"/>
    <cellStyle name="40 % – Zvýraznění3 17 2" xfId="584" xr:uid="{00000000-0005-0000-0000-000047020000}"/>
    <cellStyle name="40 % – Zvýraznění3 18" xfId="585" xr:uid="{00000000-0005-0000-0000-000048020000}"/>
    <cellStyle name="40 % – Zvýraznění3 18 2" xfId="586" xr:uid="{00000000-0005-0000-0000-000049020000}"/>
    <cellStyle name="40 % – Zvýraznění3 19" xfId="587" xr:uid="{00000000-0005-0000-0000-00004A020000}"/>
    <cellStyle name="40 % – Zvýraznění3 19 2" xfId="588" xr:uid="{00000000-0005-0000-0000-00004B020000}"/>
    <cellStyle name="40 % – Zvýraznění3 2" xfId="589" xr:uid="{00000000-0005-0000-0000-00004C020000}"/>
    <cellStyle name="40 % – Zvýraznění3 2 2" xfId="590" xr:uid="{00000000-0005-0000-0000-00004D020000}"/>
    <cellStyle name="40 % – Zvýraznění3 2 2 2" xfId="591" xr:uid="{00000000-0005-0000-0000-00004E020000}"/>
    <cellStyle name="40 % – Zvýraznění3 2 3" xfId="592" xr:uid="{00000000-0005-0000-0000-00004F020000}"/>
    <cellStyle name="40 % – Zvýraznění3 2 4" xfId="593" xr:uid="{00000000-0005-0000-0000-000050020000}"/>
    <cellStyle name="40 % – Zvýraznění3 2 5" xfId="594" xr:uid="{00000000-0005-0000-0000-000051020000}"/>
    <cellStyle name="40 % – Zvýraznění3 20" xfId="595" xr:uid="{00000000-0005-0000-0000-000052020000}"/>
    <cellStyle name="40 % – Zvýraznění3 20 2" xfId="596" xr:uid="{00000000-0005-0000-0000-000053020000}"/>
    <cellStyle name="40 % – Zvýraznění3 21" xfId="597" xr:uid="{00000000-0005-0000-0000-000054020000}"/>
    <cellStyle name="40 % – Zvýraznění3 21 2" xfId="598" xr:uid="{00000000-0005-0000-0000-000055020000}"/>
    <cellStyle name="40 % – Zvýraznění3 22" xfId="599" xr:uid="{00000000-0005-0000-0000-000056020000}"/>
    <cellStyle name="40 % – Zvýraznění3 22 2" xfId="600" xr:uid="{00000000-0005-0000-0000-000057020000}"/>
    <cellStyle name="40 % – Zvýraznění3 23" xfId="601" xr:uid="{00000000-0005-0000-0000-000058020000}"/>
    <cellStyle name="40 % – Zvýraznění3 23 2" xfId="602" xr:uid="{00000000-0005-0000-0000-000059020000}"/>
    <cellStyle name="40 % – Zvýraznění3 24" xfId="603" xr:uid="{00000000-0005-0000-0000-00005A020000}"/>
    <cellStyle name="40 % – Zvýraznění3 24 2" xfId="604" xr:uid="{00000000-0005-0000-0000-00005B020000}"/>
    <cellStyle name="40 % – Zvýraznění3 25" xfId="605" xr:uid="{00000000-0005-0000-0000-00005C020000}"/>
    <cellStyle name="40 % – Zvýraznění3 25 2" xfId="606" xr:uid="{00000000-0005-0000-0000-00005D020000}"/>
    <cellStyle name="40 % – Zvýraznění3 26" xfId="607" xr:uid="{00000000-0005-0000-0000-00005E020000}"/>
    <cellStyle name="40 % – Zvýraznění3 26 2" xfId="608" xr:uid="{00000000-0005-0000-0000-00005F020000}"/>
    <cellStyle name="40 % – Zvýraznění3 27" xfId="609" xr:uid="{00000000-0005-0000-0000-000060020000}"/>
    <cellStyle name="40 % – Zvýraznění3 27 2" xfId="610" xr:uid="{00000000-0005-0000-0000-000061020000}"/>
    <cellStyle name="40 % – Zvýraznění3 28" xfId="611" xr:uid="{00000000-0005-0000-0000-000062020000}"/>
    <cellStyle name="40 % – Zvýraznění3 28 2" xfId="612" xr:uid="{00000000-0005-0000-0000-000063020000}"/>
    <cellStyle name="40 % – Zvýraznění3 29" xfId="613" xr:uid="{00000000-0005-0000-0000-000064020000}"/>
    <cellStyle name="40 % – Zvýraznění3 29 2" xfId="614" xr:uid="{00000000-0005-0000-0000-000065020000}"/>
    <cellStyle name="40 % – Zvýraznění3 3" xfId="615" xr:uid="{00000000-0005-0000-0000-000066020000}"/>
    <cellStyle name="40 % – Zvýraznění3 3 2" xfId="616" xr:uid="{00000000-0005-0000-0000-000067020000}"/>
    <cellStyle name="40 % – Zvýraznění3 3 2 2" xfId="617" xr:uid="{00000000-0005-0000-0000-000068020000}"/>
    <cellStyle name="40 % – Zvýraznění3 3 3" xfId="618" xr:uid="{00000000-0005-0000-0000-000069020000}"/>
    <cellStyle name="40 % – Zvýraznění3 3 4" xfId="619" xr:uid="{00000000-0005-0000-0000-00006A020000}"/>
    <cellStyle name="40 % – Zvýraznění3 3 5" xfId="620" xr:uid="{00000000-0005-0000-0000-00006B020000}"/>
    <cellStyle name="40 % – Zvýraznění3 30" xfId="621" xr:uid="{00000000-0005-0000-0000-00006C020000}"/>
    <cellStyle name="40 % – Zvýraznění3 30 2" xfId="622" xr:uid="{00000000-0005-0000-0000-00006D020000}"/>
    <cellStyle name="40 % – Zvýraznění3 31" xfId="623" xr:uid="{00000000-0005-0000-0000-00006E020000}"/>
    <cellStyle name="40 % – Zvýraznění3 31 2" xfId="624" xr:uid="{00000000-0005-0000-0000-00006F020000}"/>
    <cellStyle name="40 % – Zvýraznění3 32" xfId="625" xr:uid="{00000000-0005-0000-0000-000070020000}"/>
    <cellStyle name="40 % – Zvýraznění3 32 2" xfId="626" xr:uid="{00000000-0005-0000-0000-000071020000}"/>
    <cellStyle name="40 % – Zvýraznění3 33" xfId="627" xr:uid="{00000000-0005-0000-0000-000072020000}"/>
    <cellStyle name="40 % – Zvýraznění3 4" xfId="628" xr:uid="{00000000-0005-0000-0000-000073020000}"/>
    <cellStyle name="40 % – Zvýraznění3 4 2" xfId="629" xr:uid="{00000000-0005-0000-0000-000074020000}"/>
    <cellStyle name="40 % – Zvýraznění3 5" xfId="630" xr:uid="{00000000-0005-0000-0000-000075020000}"/>
    <cellStyle name="40 % – Zvýraznění3 5 2" xfId="631" xr:uid="{00000000-0005-0000-0000-000076020000}"/>
    <cellStyle name="40 % – Zvýraznění3 6" xfId="632" xr:uid="{00000000-0005-0000-0000-000077020000}"/>
    <cellStyle name="40 % – Zvýraznění3 6 2" xfId="633" xr:uid="{00000000-0005-0000-0000-000078020000}"/>
    <cellStyle name="40 % – Zvýraznění3 7" xfId="634" xr:uid="{00000000-0005-0000-0000-000079020000}"/>
    <cellStyle name="40 % – Zvýraznění3 7 2" xfId="635" xr:uid="{00000000-0005-0000-0000-00007A020000}"/>
    <cellStyle name="40 % – Zvýraznění3 8" xfId="636" xr:uid="{00000000-0005-0000-0000-00007B020000}"/>
    <cellStyle name="40 % – Zvýraznění3 8 2" xfId="637" xr:uid="{00000000-0005-0000-0000-00007C020000}"/>
    <cellStyle name="40 % – Zvýraznění3 9" xfId="638" xr:uid="{00000000-0005-0000-0000-00007D020000}"/>
    <cellStyle name="40 % – Zvýraznění3 9 2" xfId="639" xr:uid="{00000000-0005-0000-0000-00007E020000}"/>
    <cellStyle name="40 % – Zvýraznění4 10" xfId="640" xr:uid="{00000000-0005-0000-0000-00007F020000}"/>
    <cellStyle name="40 % – Zvýraznění4 10 2" xfId="641" xr:uid="{00000000-0005-0000-0000-000080020000}"/>
    <cellStyle name="40 % – Zvýraznění4 11" xfId="642" xr:uid="{00000000-0005-0000-0000-000081020000}"/>
    <cellStyle name="40 % – Zvýraznění4 11 2" xfId="643" xr:uid="{00000000-0005-0000-0000-000082020000}"/>
    <cellStyle name="40 % – Zvýraznění4 12" xfId="644" xr:uid="{00000000-0005-0000-0000-000083020000}"/>
    <cellStyle name="40 % – Zvýraznění4 12 2" xfId="645" xr:uid="{00000000-0005-0000-0000-000084020000}"/>
    <cellStyle name="40 % – Zvýraznění4 13" xfId="646" xr:uid="{00000000-0005-0000-0000-000085020000}"/>
    <cellStyle name="40 % – Zvýraznění4 13 2" xfId="647" xr:uid="{00000000-0005-0000-0000-000086020000}"/>
    <cellStyle name="40 % – Zvýraznění4 14" xfId="648" xr:uid="{00000000-0005-0000-0000-000087020000}"/>
    <cellStyle name="40 % – Zvýraznění4 14 2" xfId="649" xr:uid="{00000000-0005-0000-0000-000088020000}"/>
    <cellStyle name="40 % – Zvýraznění4 15" xfId="650" xr:uid="{00000000-0005-0000-0000-000089020000}"/>
    <cellStyle name="40 % – Zvýraznění4 15 2" xfId="651" xr:uid="{00000000-0005-0000-0000-00008A020000}"/>
    <cellStyle name="40 % – Zvýraznění4 16" xfId="652" xr:uid="{00000000-0005-0000-0000-00008B020000}"/>
    <cellStyle name="40 % – Zvýraznění4 16 2" xfId="653" xr:uid="{00000000-0005-0000-0000-00008C020000}"/>
    <cellStyle name="40 % – Zvýraznění4 17" xfId="654" xr:uid="{00000000-0005-0000-0000-00008D020000}"/>
    <cellStyle name="40 % – Zvýraznění4 17 2" xfId="655" xr:uid="{00000000-0005-0000-0000-00008E020000}"/>
    <cellStyle name="40 % – Zvýraznění4 18" xfId="656" xr:uid="{00000000-0005-0000-0000-00008F020000}"/>
    <cellStyle name="40 % – Zvýraznění4 18 2" xfId="657" xr:uid="{00000000-0005-0000-0000-000090020000}"/>
    <cellStyle name="40 % – Zvýraznění4 19" xfId="658" xr:uid="{00000000-0005-0000-0000-000091020000}"/>
    <cellStyle name="40 % – Zvýraznění4 19 2" xfId="659" xr:uid="{00000000-0005-0000-0000-000092020000}"/>
    <cellStyle name="40 % – Zvýraznění4 2" xfId="660" xr:uid="{00000000-0005-0000-0000-000093020000}"/>
    <cellStyle name="40 % – Zvýraznění4 2 2" xfId="661" xr:uid="{00000000-0005-0000-0000-000094020000}"/>
    <cellStyle name="40 % – Zvýraznění4 2 2 2" xfId="662" xr:uid="{00000000-0005-0000-0000-000095020000}"/>
    <cellStyle name="40 % – Zvýraznění4 2 3" xfId="663" xr:uid="{00000000-0005-0000-0000-000096020000}"/>
    <cellStyle name="40 % – Zvýraznění4 2 4" xfId="664" xr:uid="{00000000-0005-0000-0000-000097020000}"/>
    <cellStyle name="40 % – Zvýraznění4 2 5" xfId="665" xr:uid="{00000000-0005-0000-0000-000098020000}"/>
    <cellStyle name="40 % – Zvýraznění4 20" xfId="666" xr:uid="{00000000-0005-0000-0000-000099020000}"/>
    <cellStyle name="40 % – Zvýraznění4 20 2" xfId="667" xr:uid="{00000000-0005-0000-0000-00009A020000}"/>
    <cellStyle name="40 % – Zvýraznění4 21" xfId="668" xr:uid="{00000000-0005-0000-0000-00009B020000}"/>
    <cellStyle name="40 % – Zvýraznění4 21 2" xfId="669" xr:uid="{00000000-0005-0000-0000-00009C020000}"/>
    <cellStyle name="40 % – Zvýraznění4 22" xfId="670" xr:uid="{00000000-0005-0000-0000-00009D020000}"/>
    <cellStyle name="40 % – Zvýraznění4 22 2" xfId="671" xr:uid="{00000000-0005-0000-0000-00009E020000}"/>
    <cellStyle name="40 % – Zvýraznění4 23" xfId="672" xr:uid="{00000000-0005-0000-0000-00009F020000}"/>
    <cellStyle name="40 % – Zvýraznění4 23 2" xfId="673" xr:uid="{00000000-0005-0000-0000-0000A0020000}"/>
    <cellStyle name="40 % – Zvýraznění4 24" xfId="674" xr:uid="{00000000-0005-0000-0000-0000A1020000}"/>
    <cellStyle name="40 % – Zvýraznění4 24 2" xfId="675" xr:uid="{00000000-0005-0000-0000-0000A2020000}"/>
    <cellStyle name="40 % – Zvýraznění4 25" xfId="676" xr:uid="{00000000-0005-0000-0000-0000A3020000}"/>
    <cellStyle name="40 % – Zvýraznění4 25 2" xfId="677" xr:uid="{00000000-0005-0000-0000-0000A4020000}"/>
    <cellStyle name="40 % – Zvýraznění4 26" xfId="678" xr:uid="{00000000-0005-0000-0000-0000A5020000}"/>
    <cellStyle name="40 % – Zvýraznění4 26 2" xfId="679" xr:uid="{00000000-0005-0000-0000-0000A6020000}"/>
    <cellStyle name="40 % – Zvýraznění4 27" xfId="680" xr:uid="{00000000-0005-0000-0000-0000A7020000}"/>
    <cellStyle name="40 % – Zvýraznění4 27 2" xfId="681" xr:uid="{00000000-0005-0000-0000-0000A8020000}"/>
    <cellStyle name="40 % – Zvýraznění4 28" xfId="682" xr:uid="{00000000-0005-0000-0000-0000A9020000}"/>
    <cellStyle name="40 % – Zvýraznění4 28 2" xfId="683" xr:uid="{00000000-0005-0000-0000-0000AA020000}"/>
    <cellStyle name="40 % – Zvýraznění4 29" xfId="684" xr:uid="{00000000-0005-0000-0000-0000AB020000}"/>
    <cellStyle name="40 % – Zvýraznění4 29 2" xfId="685" xr:uid="{00000000-0005-0000-0000-0000AC020000}"/>
    <cellStyle name="40 % – Zvýraznění4 3" xfId="686" xr:uid="{00000000-0005-0000-0000-0000AD020000}"/>
    <cellStyle name="40 % – Zvýraznění4 3 2" xfId="687" xr:uid="{00000000-0005-0000-0000-0000AE020000}"/>
    <cellStyle name="40 % – Zvýraznění4 3 2 2" xfId="688" xr:uid="{00000000-0005-0000-0000-0000AF020000}"/>
    <cellStyle name="40 % – Zvýraznění4 3 3" xfId="689" xr:uid="{00000000-0005-0000-0000-0000B0020000}"/>
    <cellStyle name="40 % – Zvýraznění4 3 4" xfId="690" xr:uid="{00000000-0005-0000-0000-0000B1020000}"/>
    <cellStyle name="40 % – Zvýraznění4 3 5" xfId="691" xr:uid="{00000000-0005-0000-0000-0000B2020000}"/>
    <cellStyle name="40 % – Zvýraznění4 30" xfId="692" xr:uid="{00000000-0005-0000-0000-0000B3020000}"/>
    <cellStyle name="40 % – Zvýraznění4 30 2" xfId="693" xr:uid="{00000000-0005-0000-0000-0000B4020000}"/>
    <cellStyle name="40 % – Zvýraznění4 31" xfId="694" xr:uid="{00000000-0005-0000-0000-0000B5020000}"/>
    <cellStyle name="40 % – Zvýraznění4 31 2" xfId="695" xr:uid="{00000000-0005-0000-0000-0000B6020000}"/>
    <cellStyle name="40 % – Zvýraznění4 32" xfId="696" xr:uid="{00000000-0005-0000-0000-0000B7020000}"/>
    <cellStyle name="40 % – Zvýraznění4 32 2" xfId="697" xr:uid="{00000000-0005-0000-0000-0000B8020000}"/>
    <cellStyle name="40 % – Zvýraznění4 33" xfId="698" xr:uid="{00000000-0005-0000-0000-0000B9020000}"/>
    <cellStyle name="40 % – Zvýraznění4 4" xfId="699" xr:uid="{00000000-0005-0000-0000-0000BA020000}"/>
    <cellStyle name="40 % – Zvýraznění4 4 2" xfId="700" xr:uid="{00000000-0005-0000-0000-0000BB020000}"/>
    <cellStyle name="40 % – Zvýraznění4 5" xfId="701" xr:uid="{00000000-0005-0000-0000-0000BC020000}"/>
    <cellStyle name="40 % – Zvýraznění4 5 2" xfId="702" xr:uid="{00000000-0005-0000-0000-0000BD020000}"/>
    <cellStyle name="40 % – Zvýraznění4 6" xfId="703" xr:uid="{00000000-0005-0000-0000-0000BE020000}"/>
    <cellStyle name="40 % – Zvýraznění4 6 2" xfId="704" xr:uid="{00000000-0005-0000-0000-0000BF020000}"/>
    <cellStyle name="40 % – Zvýraznění4 7" xfId="705" xr:uid="{00000000-0005-0000-0000-0000C0020000}"/>
    <cellStyle name="40 % – Zvýraznění4 7 2" xfId="706" xr:uid="{00000000-0005-0000-0000-0000C1020000}"/>
    <cellStyle name="40 % – Zvýraznění4 8" xfId="707" xr:uid="{00000000-0005-0000-0000-0000C2020000}"/>
    <cellStyle name="40 % – Zvýraznění4 8 2" xfId="708" xr:uid="{00000000-0005-0000-0000-0000C3020000}"/>
    <cellStyle name="40 % – Zvýraznění4 9" xfId="709" xr:uid="{00000000-0005-0000-0000-0000C4020000}"/>
    <cellStyle name="40 % – Zvýraznění4 9 2" xfId="710" xr:uid="{00000000-0005-0000-0000-0000C5020000}"/>
    <cellStyle name="40 % – Zvýraznění5 10" xfId="711" xr:uid="{00000000-0005-0000-0000-0000C6020000}"/>
    <cellStyle name="40 % – Zvýraznění5 10 2" xfId="712" xr:uid="{00000000-0005-0000-0000-0000C7020000}"/>
    <cellStyle name="40 % – Zvýraznění5 11" xfId="713" xr:uid="{00000000-0005-0000-0000-0000C8020000}"/>
    <cellStyle name="40 % – Zvýraznění5 11 2" xfId="714" xr:uid="{00000000-0005-0000-0000-0000C9020000}"/>
    <cellStyle name="40 % – Zvýraznění5 12" xfId="715" xr:uid="{00000000-0005-0000-0000-0000CA020000}"/>
    <cellStyle name="40 % – Zvýraznění5 12 2" xfId="716" xr:uid="{00000000-0005-0000-0000-0000CB020000}"/>
    <cellStyle name="40 % – Zvýraznění5 13" xfId="717" xr:uid="{00000000-0005-0000-0000-0000CC020000}"/>
    <cellStyle name="40 % – Zvýraznění5 13 2" xfId="718" xr:uid="{00000000-0005-0000-0000-0000CD020000}"/>
    <cellStyle name="40 % – Zvýraznění5 14" xfId="719" xr:uid="{00000000-0005-0000-0000-0000CE020000}"/>
    <cellStyle name="40 % – Zvýraznění5 14 2" xfId="720" xr:uid="{00000000-0005-0000-0000-0000CF020000}"/>
    <cellStyle name="40 % – Zvýraznění5 15" xfId="721" xr:uid="{00000000-0005-0000-0000-0000D0020000}"/>
    <cellStyle name="40 % – Zvýraznění5 15 2" xfId="722" xr:uid="{00000000-0005-0000-0000-0000D1020000}"/>
    <cellStyle name="40 % – Zvýraznění5 16" xfId="723" xr:uid="{00000000-0005-0000-0000-0000D2020000}"/>
    <cellStyle name="40 % – Zvýraznění5 16 2" xfId="724" xr:uid="{00000000-0005-0000-0000-0000D3020000}"/>
    <cellStyle name="40 % – Zvýraznění5 17" xfId="725" xr:uid="{00000000-0005-0000-0000-0000D4020000}"/>
    <cellStyle name="40 % – Zvýraznění5 17 2" xfId="726" xr:uid="{00000000-0005-0000-0000-0000D5020000}"/>
    <cellStyle name="40 % – Zvýraznění5 18" xfId="727" xr:uid="{00000000-0005-0000-0000-0000D6020000}"/>
    <cellStyle name="40 % – Zvýraznění5 18 2" xfId="728" xr:uid="{00000000-0005-0000-0000-0000D7020000}"/>
    <cellStyle name="40 % – Zvýraznění5 19" xfId="729" xr:uid="{00000000-0005-0000-0000-0000D8020000}"/>
    <cellStyle name="40 % – Zvýraznění5 19 2" xfId="730" xr:uid="{00000000-0005-0000-0000-0000D9020000}"/>
    <cellStyle name="40 % – Zvýraznění5 2" xfId="731" xr:uid="{00000000-0005-0000-0000-0000DA020000}"/>
    <cellStyle name="40 % – Zvýraznění5 2 2" xfId="732" xr:uid="{00000000-0005-0000-0000-0000DB020000}"/>
    <cellStyle name="40 % – Zvýraznění5 2 2 2" xfId="733" xr:uid="{00000000-0005-0000-0000-0000DC020000}"/>
    <cellStyle name="40 % – Zvýraznění5 2 3" xfId="734" xr:uid="{00000000-0005-0000-0000-0000DD020000}"/>
    <cellStyle name="40 % – Zvýraznění5 2 4" xfId="735" xr:uid="{00000000-0005-0000-0000-0000DE020000}"/>
    <cellStyle name="40 % – Zvýraznění5 2 5" xfId="736" xr:uid="{00000000-0005-0000-0000-0000DF020000}"/>
    <cellStyle name="40 % – Zvýraznění5 20" xfId="737" xr:uid="{00000000-0005-0000-0000-0000E0020000}"/>
    <cellStyle name="40 % – Zvýraznění5 20 2" xfId="738" xr:uid="{00000000-0005-0000-0000-0000E1020000}"/>
    <cellStyle name="40 % – Zvýraznění5 21" xfId="739" xr:uid="{00000000-0005-0000-0000-0000E2020000}"/>
    <cellStyle name="40 % – Zvýraznění5 21 2" xfId="740" xr:uid="{00000000-0005-0000-0000-0000E3020000}"/>
    <cellStyle name="40 % – Zvýraznění5 22" xfId="741" xr:uid="{00000000-0005-0000-0000-0000E4020000}"/>
    <cellStyle name="40 % – Zvýraznění5 22 2" xfId="742" xr:uid="{00000000-0005-0000-0000-0000E5020000}"/>
    <cellStyle name="40 % – Zvýraznění5 23" xfId="743" xr:uid="{00000000-0005-0000-0000-0000E6020000}"/>
    <cellStyle name="40 % – Zvýraznění5 23 2" xfId="744" xr:uid="{00000000-0005-0000-0000-0000E7020000}"/>
    <cellStyle name="40 % – Zvýraznění5 24" xfId="745" xr:uid="{00000000-0005-0000-0000-0000E8020000}"/>
    <cellStyle name="40 % – Zvýraznění5 24 2" xfId="746" xr:uid="{00000000-0005-0000-0000-0000E9020000}"/>
    <cellStyle name="40 % – Zvýraznění5 25" xfId="747" xr:uid="{00000000-0005-0000-0000-0000EA020000}"/>
    <cellStyle name="40 % – Zvýraznění5 25 2" xfId="748" xr:uid="{00000000-0005-0000-0000-0000EB020000}"/>
    <cellStyle name="40 % – Zvýraznění5 26" xfId="749" xr:uid="{00000000-0005-0000-0000-0000EC020000}"/>
    <cellStyle name="40 % – Zvýraznění5 26 2" xfId="750" xr:uid="{00000000-0005-0000-0000-0000ED020000}"/>
    <cellStyle name="40 % – Zvýraznění5 27" xfId="751" xr:uid="{00000000-0005-0000-0000-0000EE020000}"/>
    <cellStyle name="40 % – Zvýraznění5 27 2" xfId="752" xr:uid="{00000000-0005-0000-0000-0000EF020000}"/>
    <cellStyle name="40 % – Zvýraznění5 28" xfId="753" xr:uid="{00000000-0005-0000-0000-0000F0020000}"/>
    <cellStyle name="40 % – Zvýraznění5 28 2" xfId="754" xr:uid="{00000000-0005-0000-0000-0000F1020000}"/>
    <cellStyle name="40 % – Zvýraznění5 29" xfId="755" xr:uid="{00000000-0005-0000-0000-0000F2020000}"/>
    <cellStyle name="40 % – Zvýraznění5 29 2" xfId="756" xr:uid="{00000000-0005-0000-0000-0000F3020000}"/>
    <cellStyle name="40 % – Zvýraznění5 3" xfId="757" xr:uid="{00000000-0005-0000-0000-0000F4020000}"/>
    <cellStyle name="40 % – Zvýraznění5 3 2" xfId="758" xr:uid="{00000000-0005-0000-0000-0000F5020000}"/>
    <cellStyle name="40 % – Zvýraznění5 3 2 2" xfId="759" xr:uid="{00000000-0005-0000-0000-0000F6020000}"/>
    <cellStyle name="40 % – Zvýraznění5 3 3" xfId="760" xr:uid="{00000000-0005-0000-0000-0000F7020000}"/>
    <cellStyle name="40 % – Zvýraznění5 3 4" xfId="761" xr:uid="{00000000-0005-0000-0000-0000F8020000}"/>
    <cellStyle name="40 % – Zvýraznění5 3 5" xfId="762" xr:uid="{00000000-0005-0000-0000-0000F9020000}"/>
    <cellStyle name="40 % – Zvýraznění5 30" xfId="763" xr:uid="{00000000-0005-0000-0000-0000FA020000}"/>
    <cellStyle name="40 % – Zvýraznění5 30 2" xfId="764" xr:uid="{00000000-0005-0000-0000-0000FB020000}"/>
    <cellStyle name="40 % – Zvýraznění5 31" xfId="765" xr:uid="{00000000-0005-0000-0000-0000FC020000}"/>
    <cellStyle name="40 % – Zvýraznění5 31 2" xfId="766" xr:uid="{00000000-0005-0000-0000-0000FD020000}"/>
    <cellStyle name="40 % – Zvýraznění5 32" xfId="767" xr:uid="{00000000-0005-0000-0000-0000FE020000}"/>
    <cellStyle name="40 % – Zvýraznění5 32 2" xfId="768" xr:uid="{00000000-0005-0000-0000-0000FF020000}"/>
    <cellStyle name="40 % – Zvýraznění5 33" xfId="769" xr:uid="{00000000-0005-0000-0000-000000030000}"/>
    <cellStyle name="40 % – Zvýraznění5 4" xfId="770" xr:uid="{00000000-0005-0000-0000-000001030000}"/>
    <cellStyle name="40 % – Zvýraznění5 4 2" xfId="771" xr:uid="{00000000-0005-0000-0000-000002030000}"/>
    <cellStyle name="40 % – Zvýraznění5 5" xfId="772" xr:uid="{00000000-0005-0000-0000-000003030000}"/>
    <cellStyle name="40 % – Zvýraznění5 5 2" xfId="773" xr:uid="{00000000-0005-0000-0000-000004030000}"/>
    <cellStyle name="40 % – Zvýraznění5 6" xfId="774" xr:uid="{00000000-0005-0000-0000-000005030000}"/>
    <cellStyle name="40 % – Zvýraznění5 6 2" xfId="775" xr:uid="{00000000-0005-0000-0000-000006030000}"/>
    <cellStyle name="40 % – Zvýraznění5 7" xfId="776" xr:uid="{00000000-0005-0000-0000-000007030000}"/>
    <cellStyle name="40 % – Zvýraznění5 7 2" xfId="777" xr:uid="{00000000-0005-0000-0000-000008030000}"/>
    <cellStyle name="40 % – Zvýraznění5 8" xfId="778" xr:uid="{00000000-0005-0000-0000-000009030000}"/>
    <cellStyle name="40 % – Zvýraznění5 8 2" xfId="779" xr:uid="{00000000-0005-0000-0000-00000A030000}"/>
    <cellStyle name="40 % – Zvýraznění5 9" xfId="780" xr:uid="{00000000-0005-0000-0000-00000B030000}"/>
    <cellStyle name="40 % – Zvýraznění5 9 2" xfId="781" xr:uid="{00000000-0005-0000-0000-00000C030000}"/>
    <cellStyle name="40 % – Zvýraznění6 10" xfId="782" xr:uid="{00000000-0005-0000-0000-00000D030000}"/>
    <cellStyle name="40 % – Zvýraznění6 10 2" xfId="783" xr:uid="{00000000-0005-0000-0000-00000E030000}"/>
    <cellStyle name="40 % – Zvýraznění6 11" xfId="784" xr:uid="{00000000-0005-0000-0000-00000F030000}"/>
    <cellStyle name="40 % – Zvýraznění6 11 2" xfId="785" xr:uid="{00000000-0005-0000-0000-000010030000}"/>
    <cellStyle name="40 % – Zvýraznění6 12" xfId="786" xr:uid="{00000000-0005-0000-0000-000011030000}"/>
    <cellStyle name="40 % – Zvýraznění6 12 2" xfId="787" xr:uid="{00000000-0005-0000-0000-000012030000}"/>
    <cellStyle name="40 % – Zvýraznění6 13" xfId="788" xr:uid="{00000000-0005-0000-0000-000013030000}"/>
    <cellStyle name="40 % – Zvýraznění6 13 2" xfId="789" xr:uid="{00000000-0005-0000-0000-000014030000}"/>
    <cellStyle name="40 % – Zvýraznění6 14" xfId="790" xr:uid="{00000000-0005-0000-0000-000015030000}"/>
    <cellStyle name="40 % – Zvýraznění6 14 2" xfId="791" xr:uid="{00000000-0005-0000-0000-000016030000}"/>
    <cellStyle name="40 % – Zvýraznění6 15" xfId="792" xr:uid="{00000000-0005-0000-0000-000017030000}"/>
    <cellStyle name="40 % – Zvýraznění6 15 2" xfId="793" xr:uid="{00000000-0005-0000-0000-000018030000}"/>
    <cellStyle name="40 % – Zvýraznění6 16" xfId="794" xr:uid="{00000000-0005-0000-0000-000019030000}"/>
    <cellStyle name="40 % – Zvýraznění6 16 2" xfId="795" xr:uid="{00000000-0005-0000-0000-00001A030000}"/>
    <cellStyle name="40 % – Zvýraznění6 17" xfId="796" xr:uid="{00000000-0005-0000-0000-00001B030000}"/>
    <cellStyle name="40 % – Zvýraznění6 17 2" xfId="797" xr:uid="{00000000-0005-0000-0000-00001C030000}"/>
    <cellStyle name="40 % – Zvýraznění6 18" xfId="798" xr:uid="{00000000-0005-0000-0000-00001D030000}"/>
    <cellStyle name="40 % – Zvýraznění6 18 2" xfId="799" xr:uid="{00000000-0005-0000-0000-00001E030000}"/>
    <cellStyle name="40 % – Zvýraznění6 19" xfId="800" xr:uid="{00000000-0005-0000-0000-00001F030000}"/>
    <cellStyle name="40 % – Zvýraznění6 19 2" xfId="801" xr:uid="{00000000-0005-0000-0000-000020030000}"/>
    <cellStyle name="40 % – Zvýraznění6 2" xfId="802" xr:uid="{00000000-0005-0000-0000-000021030000}"/>
    <cellStyle name="40 % – Zvýraznění6 2 2" xfId="803" xr:uid="{00000000-0005-0000-0000-000022030000}"/>
    <cellStyle name="40 % – Zvýraznění6 2 2 2" xfId="804" xr:uid="{00000000-0005-0000-0000-000023030000}"/>
    <cellStyle name="40 % – Zvýraznění6 2 3" xfId="805" xr:uid="{00000000-0005-0000-0000-000024030000}"/>
    <cellStyle name="40 % – Zvýraznění6 2 4" xfId="806" xr:uid="{00000000-0005-0000-0000-000025030000}"/>
    <cellStyle name="40 % – Zvýraznění6 2 5" xfId="807" xr:uid="{00000000-0005-0000-0000-000026030000}"/>
    <cellStyle name="40 % – Zvýraznění6 20" xfId="808" xr:uid="{00000000-0005-0000-0000-000027030000}"/>
    <cellStyle name="40 % – Zvýraznění6 20 2" xfId="809" xr:uid="{00000000-0005-0000-0000-000028030000}"/>
    <cellStyle name="40 % – Zvýraznění6 21" xfId="810" xr:uid="{00000000-0005-0000-0000-000029030000}"/>
    <cellStyle name="40 % – Zvýraznění6 21 2" xfId="811" xr:uid="{00000000-0005-0000-0000-00002A030000}"/>
    <cellStyle name="40 % – Zvýraznění6 22" xfId="812" xr:uid="{00000000-0005-0000-0000-00002B030000}"/>
    <cellStyle name="40 % – Zvýraznění6 22 2" xfId="813" xr:uid="{00000000-0005-0000-0000-00002C030000}"/>
    <cellStyle name="40 % – Zvýraznění6 23" xfId="814" xr:uid="{00000000-0005-0000-0000-00002D030000}"/>
    <cellStyle name="40 % – Zvýraznění6 23 2" xfId="815" xr:uid="{00000000-0005-0000-0000-00002E030000}"/>
    <cellStyle name="40 % – Zvýraznění6 24" xfId="816" xr:uid="{00000000-0005-0000-0000-00002F030000}"/>
    <cellStyle name="40 % – Zvýraznění6 24 2" xfId="817" xr:uid="{00000000-0005-0000-0000-000030030000}"/>
    <cellStyle name="40 % – Zvýraznění6 25" xfId="818" xr:uid="{00000000-0005-0000-0000-000031030000}"/>
    <cellStyle name="40 % – Zvýraznění6 25 2" xfId="819" xr:uid="{00000000-0005-0000-0000-000032030000}"/>
    <cellStyle name="40 % – Zvýraznění6 26" xfId="820" xr:uid="{00000000-0005-0000-0000-000033030000}"/>
    <cellStyle name="40 % – Zvýraznění6 26 2" xfId="821" xr:uid="{00000000-0005-0000-0000-000034030000}"/>
    <cellStyle name="40 % – Zvýraznění6 27" xfId="822" xr:uid="{00000000-0005-0000-0000-000035030000}"/>
    <cellStyle name="40 % – Zvýraznění6 27 2" xfId="823" xr:uid="{00000000-0005-0000-0000-000036030000}"/>
    <cellStyle name="40 % – Zvýraznění6 28" xfId="824" xr:uid="{00000000-0005-0000-0000-000037030000}"/>
    <cellStyle name="40 % – Zvýraznění6 28 2" xfId="825" xr:uid="{00000000-0005-0000-0000-000038030000}"/>
    <cellStyle name="40 % – Zvýraznění6 29" xfId="826" xr:uid="{00000000-0005-0000-0000-000039030000}"/>
    <cellStyle name="40 % – Zvýraznění6 29 2" xfId="827" xr:uid="{00000000-0005-0000-0000-00003A030000}"/>
    <cellStyle name="40 % – Zvýraznění6 3" xfId="828" xr:uid="{00000000-0005-0000-0000-00003B030000}"/>
    <cellStyle name="40 % – Zvýraznění6 3 2" xfId="829" xr:uid="{00000000-0005-0000-0000-00003C030000}"/>
    <cellStyle name="40 % – Zvýraznění6 3 2 2" xfId="830" xr:uid="{00000000-0005-0000-0000-00003D030000}"/>
    <cellStyle name="40 % – Zvýraznění6 3 3" xfId="831" xr:uid="{00000000-0005-0000-0000-00003E030000}"/>
    <cellStyle name="40 % – Zvýraznění6 3 4" xfId="832" xr:uid="{00000000-0005-0000-0000-00003F030000}"/>
    <cellStyle name="40 % – Zvýraznění6 3 5" xfId="833" xr:uid="{00000000-0005-0000-0000-000040030000}"/>
    <cellStyle name="40 % – Zvýraznění6 30" xfId="834" xr:uid="{00000000-0005-0000-0000-000041030000}"/>
    <cellStyle name="40 % – Zvýraznění6 30 2" xfId="835" xr:uid="{00000000-0005-0000-0000-000042030000}"/>
    <cellStyle name="40 % – Zvýraznění6 31" xfId="836" xr:uid="{00000000-0005-0000-0000-000043030000}"/>
    <cellStyle name="40 % – Zvýraznění6 31 2" xfId="837" xr:uid="{00000000-0005-0000-0000-000044030000}"/>
    <cellStyle name="40 % – Zvýraznění6 32" xfId="838" xr:uid="{00000000-0005-0000-0000-000045030000}"/>
    <cellStyle name="40 % – Zvýraznění6 32 2" xfId="839" xr:uid="{00000000-0005-0000-0000-000046030000}"/>
    <cellStyle name="40 % – Zvýraznění6 33" xfId="840" xr:uid="{00000000-0005-0000-0000-000047030000}"/>
    <cellStyle name="40 % – Zvýraznění6 4" xfId="841" xr:uid="{00000000-0005-0000-0000-000048030000}"/>
    <cellStyle name="40 % – Zvýraznění6 4 2" xfId="842" xr:uid="{00000000-0005-0000-0000-000049030000}"/>
    <cellStyle name="40 % – Zvýraznění6 5" xfId="843" xr:uid="{00000000-0005-0000-0000-00004A030000}"/>
    <cellStyle name="40 % – Zvýraznění6 5 2" xfId="844" xr:uid="{00000000-0005-0000-0000-00004B030000}"/>
    <cellStyle name="40 % – Zvýraznění6 6" xfId="845" xr:uid="{00000000-0005-0000-0000-00004C030000}"/>
    <cellStyle name="40 % – Zvýraznění6 6 2" xfId="846" xr:uid="{00000000-0005-0000-0000-00004D030000}"/>
    <cellStyle name="40 % – Zvýraznění6 7" xfId="847" xr:uid="{00000000-0005-0000-0000-00004E030000}"/>
    <cellStyle name="40 % – Zvýraznění6 7 2" xfId="848" xr:uid="{00000000-0005-0000-0000-00004F030000}"/>
    <cellStyle name="40 % – Zvýraznění6 8" xfId="849" xr:uid="{00000000-0005-0000-0000-000050030000}"/>
    <cellStyle name="40 % – Zvýraznění6 8 2" xfId="850" xr:uid="{00000000-0005-0000-0000-000051030000}"/>
    <cellStyle name="40 % – Zvýraznění6 9" xfId="851" xr:uid="{00000000-0005-0000-0000-000052030000}"/>
    <cellStyle name="40 % – Zvýraznění6 9 2" xfId="852" xr:uid="{00000000-0005-0000-0000-000053030000}"/>
    <cellStyle name="60 % – Zvýraznění1 10" xfId="853" xr:uid="{00000000-0005-0000-0000-000054030000}"/>
    <cellStyle name="60 % – Zvýraznění1 11" xfId="854" xr:uid="{00000000-0005-0000-0000-000055030000}"/>
    <cellStyle name="60 % – Zvýraznění1 12" xfId="855" xr:uid="{00000000-0005-0000-0000-000056030000}"/>
    <cellStyle name="60 % – Zvýraznění1 13" xfId="856" xr:uid="{00000000-0005-0000-0000-000057030000}"/>
    <cellStyle name="60 % – Zvýraznění1 14" xfId="857" xr:uid="{00000000-0005-0000-0000-000058030000}"/>
    <cellStyle name="60 % – Zvýraznění1 15" xfId="858" xr:uid="{00000000-0005-0000-0000-000059030000}"/>
    <cellStyle name="60 % – Zvýraznění1 16" xfId="859" xr:uid="{00000000-0005-0000-0000-00005A030000}"/>
    <cellStyle name="60 % – Zvýraznění1 17" xfId="860" xr:uid="{00000000-0005-0000-0000-00005B030000}"/>
    <cellStyle name="60 % – Zvýraznění1 18" xfId="861" xr:uid="{00000000-0005-0000-0000-00005C030000}"/>
    <cellStyle name="60 % – Zvýraznění1 19" xfId="862" xr:uid="{00000000-0005-0000-0000-00005D030000}"/>
    <cellStyle name="60 % – Zvýraznění1 2" xfId="863" xr:uid="{00000000-0005-0000-0000-00005E030000}"/>
    <cellStyle name="60 % – Zvýraznění1 2 2" xfId="864" xr:uid="{00000000-0005-0000-0000-00005F030000}"/>
    <cellStyle name="60 % – Zvýraznění1 2 2 2" xfId="865" xr:uid="{00000000-0005-0000-0000-000060030000}"/>
    <cellStyle name="60 % – Zvýraznění1 2 3" xfId="866" xr:uid="{00000000-0005-0000-0000-000061030000}"/>
    <cellStyle name="60 % – Zvýraznění1 2 4" xfId="867" xr:uid="{00000000-0005-0000-0000-000062030000}"/>
    <cellStyle name="60 % – Zvýraznění1 2 5" xfId="868" xr:uid="{00000000-0005-0000-0000-000063030000}"/>
    <cellStyle name="60 % – Zvýraznění1 20" xfId="869" xr:uid="{00000000-0005-0000-0000-000064030000}"/>
    <cellStyle name="60 % – Zvýraznění1 21" xfId="870" xr:uid="{00000000-0005-0000-0000-000065030000}"/>
    <cellStyle name="60 % – Zvýraznění1 22" xfId="871" xr:uid="{00000000-0005-0000-0000-000066030000}"/>
    <cellStyle name="60 % – Zvýraznění1 23" xfId="872" xr:uid="{00000000-0005-0000-0000-000067030000}"/>
    <cellStyle name="60 % – Zvýraznění1 24" xfId="873" xr:uid="{00000000-0005-0000-0000-000068030000}"/>
    <cellStyle name="60 % – Zvýraznění1 25" xfId="874" xr:uid="{00000000-0005-0000-0000-000069030000}"/>
    <cellStyle name="60 % – Zvýraznění1 26" xfId="875" xr:uid="{00000000-0005-0000-0000-00006A030000}"/>
    <cellStyle name="60 % – Zvýraznění1 27" xfId="876" xr:uid="{00000000-0005-0000-0000-00006B030000}"/>
    <cellStyle name="60 % – Zvýraznění1 28" xfId="877" xr:uid="{00000000-0005-0000-0000-00006C030000}"/>
    <cellStyle name="60 % – Zvýraznění1 29" xfId="878" xr:uid="{00000000-0005-0000-0000-00006D030000}"/>
    <cellStyle name="60 % – Zvýraznění1 3" xfId="879" xr:uid="{00000000-0005-0000-0000-00006E030000}"/>
    <cellStyle name="60 % – Zvýraznění1 3 2" xfId="880" xr:uid="{00000000-0005-0000-0000-00006F030000}"/>
    <cellStyle name="60 % – Zvýraznění1 3 2 2" xfId="881" xr:uid="{00000000-0005-0000-0000-000070030000}"/>
    <cellStyle name="60 % – Zvýraznění1 3 3" xfId="882" xr:uid="{00000000-0005-0000-0000-000071030000}"/>
    <cellStyle name="60 % – Zvýraznění1 3 4" xfId="883" xr:uid="{00000000-0005-0000-0000-000072030000}"/>
    <cellStyle name="60 % – Zvýraznění1 3 5" xfId="884" xr:uid="{00000000-0005-0000-0000-000073030000}"/>
    <cellStyle name="60 % – Zvýraznění1 30" xfId="885" xr:uid="{00000000-0005-0000-0000-000074030000}"/>
    <cellStyle name="60 % – Zvýraznění1 31" xfId="886" xr:uid="{00000000-0005-0000-0000-000075030000}"/>
    <cellStyle name="60 % – Zvýraznění1 32" xfId="887" xr:uid="{00000000-0005-0000-0000-000076030000}"/>
    <cellStyle name="60 % – Zvýraznění1 33" xfId="888" xr:uid="{00000000-0005-0000-0000-000077030000}"/>
    <cellStyle name="60 % – Zvýraznění1 4" xfId="889" xr:uid="{00000000-0005-0000-0000-000078030000}"/>
    <cellStyle name="60 % – Zvýraznění1 5" xfId="890" xr:uid="{00000000-0005-0000-0000-000079030000}"/>
    <cellStyle name="60 % – Zvýraznění1 6" xfId="891" xr:uid="{00000000-0005-0000-0000-00007A030000}"/>
    <cellStyle name="60 % – Zvýraznění1 7" xfId="892" xr:uid="{00000000-0005-0000-0000-00007B030000}"/>
    <cellStyle name="60 % – Zvýraznění1 8" xfId="893" xr:uid="{00000000-0005-0000-0000-00007C030000}"/>
    <cellStyle name="60 % – Zvýraznění1 9" xfId="894" xr:uid="{00000000-0005-0000-0000-00007D030000}"/>
    <cellStyle name="60 % – Zvýraznění2 10" xfId="895" xr:uid="{00000000-0005-0000-0000-00007E030000}"/>
    <cellStyle name="60 % – Zvýraznění2 11" xfId="896" xr:uid="{00000000-0005-0000-0000-00007F030000}"/>
    <cellStyle name="60 % – Zvýraznění2 12" xfId="897" xr:uid="{00000000-0005-0000-0000-000080030000}"/>
    <cellStyle name="60 % – Zvýraznění2 13" xfId="898" xr:uid="{00000000-0005-0000-0000-000081030000}"/>
    <cellStyle name="60 % – Zvýraznění2 14" xfId="899" xr:uid="{00000000-0005-0000-0000-000082030000}"/>
    <cellStyle name="60 % – Zvýraznění2 15" xfId="900" xr:uid="{00000000-0005-0000-0000-000083030000}"/>
    <cellStyle name="60 % – Zvýraznění2 16" xfId="901" xr:uid="{00000000-0005-0000-0000-000084030000}"/>
    <cellStyle name="60 % – Zvýraznění2 17" xfId="902" xr:uid="{00000000-0005-0000-0000-000085030000}"/>
    <cellStyle name="60 % – Zvýraznění2 18" xfId="903" xr:uid="{00000000-0005-0000-0000-000086030000}"/>
    <cellStyle name="60 % – Zvýraznění2 19" xfId="904" xr:uid="{00000000-0005-0000-0000-000087030000}"/>
    <cellStyle name="60 % – Zvýraznění2 2" xfId="905" xr:uid="{00000000-0005-0000-0000-000088030000}"/>
    <cellStyle name="60 % – Zvýraznění2 2 2" xfId="906" xr:uid="{00000000-0005-0000-0000-000089030000}"/>
    <cellStyle name="60 % – Zvýraznění2 2 2 2" xfId="907" xr:uid="{00000000-0005-0000-0000-00008A030000}"/>
    <cellStyle name="60 % – Zvýraznění2 2 3" xfId="908" xr:uid="{00000000-0005-0000-0000-00008B030000}"/>
    <cellStyle name="60 % – Zvýraznění2 2 4" xfId="909" xr:uid="{00000000-0005-0000-0000-00008C030000}"/>
    <cellStyle name="60 % – Zvýraznění2 2 5" xfId="910" xr:uid="{00000000-0005-0000-0000-00008D030000}"/>
    <cellStyle name="60 % – Zvýraznění2 20" xfId="911" xr:uid="{00000000-0005-0000-0000-00008E030000}"/>
    <cellStyle name="60 % – Zvýraznění2 21" xfId="912" xr:uid="{00000000-0005-0000-0000-00008F030000}"/>
    <cellStyle name="60 % – Zvýraznění2 22" xfId="913" xr:uid="{00000000-0005-0000-0000-000090030000}"/>
    <cellStyle name="60 % – Zvýraznění2 23" xfId="914" xr:uid="{00000000-0005-0000-0000-000091030000}"/>
    <cellStyle name="60 % – Zvýraznění2 24" xfId="915" xr:uid="{00000000-0005-0000-0000-000092030000}"/>
    <cellStyle name="60 % – Zvýraznění2 25" xfId="916" xr:uid="{00000000-0005-0000-0000-000093030000}"/>
    <cellStyle name="60 % – Zvýraznění2 26" xfId="917" xr:uid="{00000000-0005-0000-0000-000094030000}"/>
    <cellStyle name="60 % – Zvýraznění2 27" xfId="918" xr:uid="{00000000-0005-0000-0000-000095030000}"/>
    <cellStyle name="60 % – Zvýraznění2 28" xfId="919" xr:uid="{00000000-0005-0000-0000-000096030000}"/>
    <cellStyle name="60 % – Zvýraznění2 29" xfId="920" xr:uid="{00000000-0005-0000-0000-000097030000}"/>
    <cellStyle name="60 % – Zvýraznění2 3" xfId="921" xr:uid="{00000000-0005-0000-0000-000098030000}"/>
    <cellStyle name="60 % – Zvýraznění2 3 2" xfId="922" xr:uid="{00000000-0005-0000-0000-000099030000}"/>
    <cellStyle name="60 % – Zvýraznění2 3 2 2" xfId="923" xr:uid="{00000000-0005-0000-0000-00009A030000}"/>
    <cellStyle name="60 % – Zvýraznění2 3 3" xfId="924" xr:uid="{00000000-0005-0000-0000-00009B030000}"/>
    <cellStyle name="60 % – Zvýraznění2 3 4" xfId="925" xr:uid="{00000000-0005-0000-0000-00009C030000}"/>
    <cellStyle name="60 % – Zvýraznění2 3 5" xfId="926" xr:uid="{00000000-0005-0000-0000-00009D030000}"/>
    <cellStyle name="60 % – Zvýraznění2 30" xfId="927" xr:uid="{00000000-0005-0000-0000-00009E030000}"/>
    <cellStyle name="60 % – Zvýraznění2 31" xfId="928" xr:uid="{00000000-0005-0000-0000-00009F030000}"/>
    <cellStyle name="60 % – Zvýraznění2 32" xfId="929" xr:uid="{00000000-0005-0000-0000-0000A0030000}"/>
    <cellStyle name="60 % – Zvýraznění2 33" xfId="930" xr:uid="{00000000-0005-0000-0000-0000A1030000}"/>
    <cellStyle name="60 % – Zvýraznění2 4" xfId="931" xr:uid="{00000000-0005-0000-0000-0000A2030000}"/>
    <cellStyle name="60 % – Zvýraznění2 5" xfId="932" xr:uid="{00000000-0005-0000-0000-0000A3030000}"/>
    <cellStyle name="60 % – Zvýraznění2 6" xfId="933" xr:uid="{00000000-0005-0000-0000-0000A4030000}"/>
    <cellStyle name="60 % – Zvýraznění2 7" xfId="934" xr:uid="{00000000-0005-0000-0000-0000A5030000}"/>
    <cellStyle name="60 % – Zvýraznění2 8" xfId="935" xr:uid="{00000000-0005-0000-0000-0000A6030000}"/>
    <cellStyle name="60 % – Zvýraznění2 9" xfId="936" xr:uid="{00000000-0005-0000-0000-0000A7030000}"/>
    <cellStyle name="60 % – Zvýraznění3 10" xfId="937" xr:uid="{00000000-0005-0000-0000-0000A8030000}"/>
    <cellStyle name="60 % – Zvýraznění3 11" xfId="938" xr:uid="{00000000-0005-0000-0000-0000A9030000}"/>
    <cellStyle name="60 % – Zvýraznění3 12" xfId="939" xr:uid="{00000000-0005-0000-0000-0000AA030000}"/>
    <cellStyle name="60 % – Zvýraznění3 13" xfId="940" xr:uid="{00000000-0005-0000-0000-0000AB030000}"/>
    <cellStyle name="60 % – Zvýraznění3 14" xfId="941" xr:uid="{00000000-0005-0000-0000-0000AC030000}"/>
    <cellStyle name="60 % – Zvýraznění3 15" xfId="942" xr:uid="{00000000-0005-0000-0000-0000AD030000}"/>
    <cellStyle name="60 % – Zvýraznění3 16" xfId="943" xr:uid="{00000000-0005-0000-0000-0000AE030000}"/>
    <cellStyle name="60 % – Zvýraznění3 17" xfId="944" xr:uid="{00000000-0005-0000-0000-0000AF030000}"/>
    <cellStyle name="60 % – Zvýraznění3 18" xfId="945" xr:uid="{00000000-0005-0000-0000-0000B0030000}"/>
    <cellStyle name="60 % – Zvýraznění3 19" xfId="946" xr:uid="{00000000-0005-0000-0000-0000B1030000}"/>
    <cellStyle name="60 % – Zvýraznění3 2" xfId="947" xr:uid="{00000000-0005-0000-0000-0000B2030000}"/>
    <cellStyle name="60 % – Zvýraznění3 2 2" xfId="948" xr:uid="{00000000-0005-0000-0000-0000B3030000}"/>
    <cellStyle name="60 % – Zvýraznění3 2 2 2" xfId="949" xr:uid="{00000000-0005-0000-0000-0000B4030000}"/>
    <cellStyle name="60 % – Zvýraznění3 2 3" xfId="950" xr:uid="{00000000-0005-0000-0000-0000B5030000}"/>
    <cellStyle name="60 % – Zvýraznění3 2 4" xfId="951" xr:uid="{00000000-0005-0000-0000-0000B6030000}"/>
    <cellStyle name="60 % – Zvýraznění3 2 5" xfId="952" xr:uid="{00000000-0005-0000-0000-0000B7030000}"/>
    <cellStyle name="60 % – Zvýraznění3 20" xfId="953" xr:uid="{00000000-0005-0000-0000-0000B8030000}"/>
    <cellStyle name="60 % – Zvýraznění3 21" xfId="954" xr:uid="{00000000-0005-0000-0000-0000B9030000}"/>
    <cellStyle name="60 % – Zvýraznění3 22" xfId="955" xr:uid="{00000000-0005-0000-0000-0000BA030000}"/>
    <cellStyle name="60 % – Zvýraznění3 23" xfId="956" xr:uid="{00000000-0005-0000-0000-0000BB030000}"/>
    <cellStyle name="60 % – Zvýraznění3 24" xfId="957" xr:uid="{00000000-0005-0000-0000-0000BC030000}"/>
    <cellStyle name="60 % – Zvýraznění3 25" xfId="958" xr:uid="{00000000-0005-0000-0000-0000BD030000}"/>
    <cellStyle name="60 % – Zvýraznění3 26" xfId="959" xr:uid="{00000000-0005-0000-0000-0000BE030000}"/>
    <cellStyle name="60 % – Zvýraznění3 27" xfId="960" xr:uid="{00000000-0005-0000-0000-0000BF030000}"/>
    <cellStyle name="60 % – Zvýraznění3 28" xfId="961" xr:uid="{00000000-0005-0000-0000-0000C0030000}"/>
    <cellStyle name="60 % – Zvýraznění3 29" xfId="962" xr:uid="{00000000-0005-0000-0000-0000C1030000}"/>
    <cellStyle name="60 % – Zvýraznění3 3" xfId="963" xr:uid="{00000000-0005-0000-0000-0000C2030000}"/>
    <cellStyle name="60 % – Zvýraznění3 3 2" xfId="964" xr:uid="{00000000-0005-0000-0000-0000C3030000}"/>
    <cellStyle name="60 % – Zvýraznění3 3 2 2" xfId="965" xr:uid="{00000000-0005-0000-0000-0000C4030000}"/>
    <cellStyle name="60 % – Zvýraznění3 3 3" xfId="966" xr:uid="{00000000-0005-0000-0000-0000C5030000}"/>
    <cellStyle name="60 % – Zvýraznění3 3 4" xfId="967" xr:uid="{00000000-0005-0000-0000-0000C6030000}"/>
    <cellStyle name="60 % – Zvýraznění3 3 5" xfId="968" xr:uid="{00000000-0005-0000-0000-0000C7030000}"/>
    <cellStyle name="60 % – Zvýraznění3 30" xfId="969" xr:uid="{00000000-0005-0000-0000-0000C8030000}"/>
    <cellStyle name="60 % – Zvýraznění3 31" xfId="970" xr:uid="{00000000-0005-0000-0000-0000C9030000}"/>
    <cellStyle name="60 % – Zvýraznění3 32" xfId="971" xr:uid="{00000000-0005-0000-0000-0000CA030000}"/>
    <cellStyle name="60 % – Zvýraznění3 33" xfId="972" xr:uid="{00000000-0005-0000-0000-0000CB030000}"/>
    <cellStyle name="60 % – Zvýraznění3 4" xfId="973" xr:uid="{00000000-0005-0000-0000-0000CC030000}"/>
    <cellStyle name="60 % – Zvýraznění3 5" xfId="974" xr:uid="{00000000-0005-0000-0000-0000CD030000}"/>
    <cellStyle name="60 % – Zvýraznění3 6" xfId="975" xr:uid="{00000000-0005-0000-0000-0000CE030000}"/>
    <cellStyle name="60 % – Zvýraznění3 7" xfId="976" xr:uid="{00000000-0005-0000-0000-0000CF030000}"/>
    <cellStyle name="60 % – Zvýraznění3 8" xfId="977" xr:uid="{00000000-0005-0000-0000-0000D0030000}"/>
    <cellStyle name="60 % – Zvýraznění3 9" xfId="978" xr:uid="{00000000-0005-0000-0000-0000D1030000}"/>
    <cellStyle name="60 % – Zvýraznění4 10" xfId="979" xr:uid="{00000000-0005-0000-0000-0000D2030000}"/>
    <cellStyle name="60 % – Zvýraznění4 11" xfId="980" xr:uid="{00000000-0005-0000-0000-0000D3030000}"/>
    <cellStyle name="60 % – Zvýraznění4 12" xfId="981" xr:uid="{00000000-0005-0000-0000-0000D4030000}"/>
    <cellStyle name="60 % – Zvýraznění4 13" xfId="982" xr:uid="{00000000-0005-0000-0000-0000D5030000}"/>
    <cellStyle name="60 % – Zvýraznění4 14" xfId="983" xr:uid="{00000000-0005-0000-0000-0000D6030000}"/>
    <cellStyle name="60 % – Zvýraznění4 15" xfId="984" xr:uid="{00000000-0005-0000-0000-0000D7030000}"/>
    <cellStyle name="60 % – Zvýraznění4 16" xfId="985" xr:uid="{00000000-0005-0000-0000-0000D8030000}"/>
    <cellStyle name="60 % – Zvýraznění4 17" xfId="986" xr:uid="{00000000-0005-0000-0000-0000D9030000}"/>
    <cellStyle name="60 % – Zvýraznění4 18" xfId="987" xr:uid="{00000000-0005-0000-0000-0000DA030000}"/>
    <cellStyle name="60 % – Zvýraznění4 19" xfId="988" xr:uid="{00000000-0005-0000-0000-0000DB030000}"/>
    <cellStyle name="60 % – Zvýraznění4 2" xfId="989" xr:uid="{00000000-0005-0000-0000-0000DC030000}"/>
    <cellStyle name="60 % – Zvýraznění4 2 2" xfId="990" xr:uid="{00000000-0005-0000-0000-0000DD030000}"/>
    <cellStyle name="60 % – Zvýraznění4 2 2 2" xfId="991" xr:uid="{00000000-0005-0000-0000-0000DE030000}"/>
    <cellStyle name="60 % – Zvýraznění4 2 3" xfId="992" xr:uid="{00000000-0005-0000-0000-0000DF030000}"/>
    <cellStyle name="60 % – Zvýraznění4 2 4" xfId="993" xr:uid="{00000000-0005-0000-0000-0000E0030000}"/>
    <cellStyle name="60 % – Zvýraznění4 2 5" xfId="994" xr:uid="{00000000-0005-0000-0000-0000E1030000}"/>
    <cellStyle name="60 % – Zvýraznění4 20" xfId="995" xr:uid="{00000000-0005-0000-0000-0000E2030000}"/>
    <cellStyle name="60 % – Zvýraznění4 21" xfId="996" xr:uid="{00000000-0005-0000-0000-0000E3030000}"/>
    <cellStyle name="60 % – Zvýraznění4 22" xfId="997" xr:uid="{00000000-0005-0000-0000-0000E4030000}"/>
    <cellStyle name="60 % – Zvýraznění4 23" xfId="998" xr:uid="{00000000-0005-0000-0000-0000E5030000}"/>
    <cellStyle name="60 % – Zvýraznění4 24" xfId="999" xr:uid="{00000000-0005-0000-0000-0000E6030000}"/>
    <cellStyle name="60 % – Zvýraznění4 25" xfId="1000" xr:uid="{00000000-0005-0000-0000-0000E7030000}"/>
    <cellStyle name="60 % – Zvýraznění4 26" xfId="1001" xr:uid="{00000000-0005-0000-0000-0000E8030000}"/>
    <cellStyle name="60 % – Zvýraznění4 27" xfId="1002" xr:uid="{00000000-0005-0000-0000-0000E9030000}"/>
    <cellStyle name="60 % – Zvýraznění4 28" xfId="1003" xr:uid="{00000000-0005-0000-0000-0000EA030000}"/>
    <cellStyle name="60 % – Zvýraznění4 29" xfId="1004" xr:uid="{00000000-0005-0000-0000-0000EB030000}"/>
    <cellStyle name="60 % – Zvýraznění4 3" xfId="1005" xr:uid="{00000000-0005-0000-0000-0000EC030000}"/>
    <cellStyle name="60 % – Zvýraznění4 3 2" xfId="1006" xr:uid="{00000000-0005-0000-0000-0000ED030000}"/>
    <cellStyle name="60 % – Zvýraznění4 3 2 2" xfId="1007" xr:uid="{00000000-0005-0000-0000-0000EE030000}"/>
    <cellStyle name="60 % – Zvýraznění4 3 3" xfId="1008" xr:uid="{00000000-0005-0000-0000-0000EF030000}"/>
    <cellStyle name="60 % – Zvýraznění4 3 4" xfId="1009" xr:uid="{00000000-0005-0000-0000-0000F0030000}"/>
    <cellStyle name="60 % – Zvýraznění4 3 5" xfId="1010" xr:uid="{00000000-0005-0000-0000-0000F1030000}"/>
    <cellStyle name="60 % – Zvýraznění4 30" xfId="1011" xr:uid="{00000000-0005-0000-0000-0000F2030000}"/>
    <cellStyle name="60 % – Zvýraznění4 31" xfId="1012" xr:uid="{00000000-0005-0000-0000-0000F3030000}"/>
    <cellStyle name="60 % – Zvýraznění4 32" xfId="1013" xr:uid="{00000000-0005-0000-0000-0000F4030000}"/>
    <cellStyle name="60 % – Zvýraznění4 33" xfId="1014" xr:uid="{00000000-0005-0000-0000-0000F5030000}"/>
    <cellStyle name="60 % – Zvýraznění4 4" xfId="1015" xr:uid="{00000000-0005-0000-0000-0000F6030000}"/>
    <cellStyle name="60 % – Zvýraznění4 5" xfId="1016" xr:uid="{00000000-0005-0000-0000-0000F7030000}"/>
    <cellStyle name="60 % – Zvýraznění4 6" xfId="1017" xr:uid="{00000000-0005-0000-0000-0000F8030000}"/>
    <cellStyle name="60 % – Zvýraznění4 7" xfId="1018" xr:uid="{00000000-0005-0000-0000-0000F9030000}"/>
    <cellStyle name="60 % – Zvýraznění4 8" xfId="1019" xr:uid="{00000000-0005-0000-0000-0000FA030000}"/>
    <cellStyle name="60 % – Zvýraznění4 9" xfId="1020" xr:uid="{00000000-0005-0000-0000-0000FB030000}"/>
    <cellStyle name="60 % – Zvýraznění5 10" xfId="1021" xr:uid="{00000000-0005-0000-0000-0000FC030000}"/>
    <cellStyle name="60 % – Zvýraznění5 11" xfId="1022" xr:uid="{00000000-0005-0000-0000-0000FD030000}"/>
    <cellStyle name="60 % – Zvýraznění5 12" xfId="1023" xr:uid="{00000000-0005-0000-0000-0000FE030000}"/>
    <cellStyle name="60 % – Zvýraznění5 13" xfId="1024" xr:uid="{00000000-0005-0000-0000-0000FF030000}"/>
    <cellStyle name="60 % – Zvýraznění5 14" xfId="1025" xr:uid="{00000000-0005-0000-0000-000000040000}"/>
    <cellStyle name="60 % – Zvýraznění5 15" xfId="1026" xr:uid="{00000000-0005-0000-0000-000001040000}"/>
    <cellStyle name="60 % – Zvýraznění5 16" xfId="1027" xr:uid="{00000000-0005-0000-0000-000002040000}"/>
    <cellStyle name="60 % – Zvýraznění5 17" xfId="1028" xr:uid="{00000000-0005-0000-0000-000003040000}"/>
    <cellStyle name="60 % – Zvýraznění5 18" xfId="1029" xr:uid="{00000000-0005-0000-0000-000004040000}"/>
    <cellStyle name="60 % – Zvýraznění5 19" xfId="1030" xr:uid="{00000000-0005-0000-0000-000005040000}"/>
    <cellStyle name="60 % – Zvýraznění5 2" xfId="1031" xr:uid="{00000000-0005-0000-0000-000006040000}"/>
    <cellStyle name="60 % – Zvýraznění5 2 2" xfId="1032" xr:uid="{00000000-0005-0000-0000-000007040000}"/>
    <cellStyle name="60 % – Zvýraznění5 2 2 2" xfId="1033" xr:uid="{00000000-0005-0000-0000-000008040000}"/>
    <cellStyle name="60 % – Zvýraznění5 2 3" xfId="1034" xr:uid="{00000000-0005-0000-0000-000009040000}"/>
    <cellStyle name="60 % – Zvýraznění5 2 4" xfId="1035" xr:uid="{00000000-0005-0000-0000-00000A040000}"/>
    <cellStyle name="60 % – Zvýraznění5 2 5" xfId="1036" xr:uid="{00000000-0005-0000-0000-00000B040000}"/>
    <cellStyle name="60 % – Zvýraznění5 20" xfId="1037" xr:uid="{00000000-0005-0000-0000-00000C040000}"/>
    <cellStyle name="60 % – Zvýraznění5 21" xfId="1038" xr:uid="{00000000-0005-0000-0000-00000D040000}"/>
    <cellStyle name="60 % – Zvýraznění5 22" xfId="1039" xr:uid="{00000000-0005-0000-0000-00000E040000}"/>
    <cellStyle name="60 % – Zvýraznění5 23" xfId="1040" xr:uid="{00000000-0005-0000-0000-00000F040000}"/>
    <cellStyle name="60 % – Zvýraznění5 24" xfId="1041" xr:uid="{00000000-0005-0000-0000-000010040000}"/>
    <cellStyle name="60 % – Zvýraznění5 25" xfId="1042" xr:uid="{00000000-0005-0000-0000-000011040000}"/>
    <cellStyle name="60 % – Zvýraznění5 26" xfId="1043" xr:uid="{00000000-0005-0000-0000-000012040000}"/>
    <cellStyle name="60 % – Zvýraznění5 27" xfId="1044" xr:uid="{00000000-0005-0000-0000-000013040000}"/>
    <cellStyle name="60 % – Zvýraznění5 28" xfId="1045" xr:uid="{00000000-0005-0000-0000-000014040000}"/>
    <cellStyle name="60 % – Zvýraznění5 29" xfId="1046" xr:uid="{00000000-0005-0000-0000-000015040000}"/>
    <cellStyle name="60 % – Zvýraznění5 3" xfId="1047" xr:uid="{00000000-0005-0000-0000-000016040000}"/>
    <cellStyle name="60 % – Zvýraznění5 3 2" xfId="1048" xr:uid="{00000000-0005-0000-0000-000017040000}"/>
    <cellStyle name="60 % – Zvýraznění5 3 2 2" xfId="1049" xr:uid="{00000000-0005-0000-0000-000018040000}"/>
    <cellStyle name="60 % – Zvýraznění5 3 3" xfId="1050" xr:uid="{00000000-0005-0000-0000-000019040000}"/>
    <cellStyle name="60 % – Zvýraznění5 3 4" xfId="1051" xr:uid="{00000000-0005-0000-0000-00001A040000}"/>
    <cellStyle name="60 % – Zvýraznění5 3 5" xfId="1052" xr:uid="{00000000-0005-0000-0000-00001B040000}"/>
    <cellStyle name="60 % – Zvýraznění5 30" xfId="1053" xr:uid="{00000000-0005-0000-0000-00001C040000}"/>
    <cellStyle name="60 % – Zvýraznění5 31" xfId="1054" xr:uid="{00000000-0005-0000-0000-00001D040000}"/>
    <cellStyle name="60 % – Zvýraznění5 32" xfId="1055" xr:uid="{00000000-0005-0000-0000-00001E040000}"/>
    <cellStyle name="60 % – Zvýraznění5 33" xfId="1056" xr:uid="{00000000-0005-0000-0000-00001F040000}"/>
    <cellStyle name="60 % – Zvýraznění5 4" xfId="1057" xr:uid="{00000000-0005-0000-0000-000020040000}"/>
    <cellStyle name="60 % – Zvýraznění5 5" xfId="1058" xr:uid="{00000000-0005-0000-0000-000021040000}"/>
    <cellStyle name="60 % – Zvýraznění5 6" xfId="1059" xr:uid="{00000000-0005-0000-0000-000022040000}"/>
    <cellStyle name="60 % – Zvýraznění5 7" xfId="1060" xr:uid="{00000000-0005-0000-0000-000023040000}"/>
    <cellStyle name="60 % – Zvýraznění5 8" xfId="1061" xr:uid="{00000000-0005-0000-0000-000024040000}"/>
    <cellStyle name="60 % – Zvýraznění5 9" xfId="1062" xr:uid="{00000000-0005-0000-0000-000025040000}"/>
    <cellStyle name="60 % – Zvýraznění6 10" xfId="1063" xr:uid="{00000000-0005-0000-0000-000026040000}"/>
    <cellStyle name="60 % – Zvýraznění6 11" xfId="1064" xr:uid="{00000000-0005-0000-0000-000027040000}"/>
    <cellStyle name="60 % – Zvýraznění6 12" xfId="1065" xr:uid="{00000000-0005-0000-0000-000028040000}"/>
    <cellStyle name="60 % – Zvýraznění6 13" xfId="1066" xr:uid="{00000000-0005-0000-0000-000029040000}"/>
    <cellStyle name="60 % – Zvýraznění6 14" xfId="1067" xr:uid="{00000000-0005-0000-0000-00002A040000}"/>
    <cellStyle name="60 % – Zvýraznění6 15" xfId="1068" xr:uid="{00000000-0005-0000-0000-00002B040000}"/>
    <cellStyle name="60 % – Zvýraznění6 16" xfId="1069" xr:uid="{00000000-0005-0000-0000-00002C040000}"/>
    <cellStyle name="60 % – Zvýraznění6 17" xfId="1070" xr:uid="{00000000-0005-0000-0000-00002D040000}"/>
    <cellStyle name="60 % – Zvýraznění6 18" xfId="1071" xr:uid="{00000000-0005-0000-0000-00002E040000}"/>
    <cellStyle name="60 % – Zvýraznění6 19" xfId="1072" xr:uid="{00000000-0005-0000-0000-00002F040000}"/>
    <cellStyle name="60 % – Zvýraznění6 2" xfId="1073" xr:uid="{00000000-0005-0000-0000-000030040000}"/>
    <cellStyle name="60 % – Zvýraznění6 2 2" xfId="1074" xr:uid="{00000000-0005-0000-0000-000031040000}"/>
    <cellStyle name="60 % – Zvýraznění6 2 2 2" xfId="1075" xr:uid="{00000000-0005-0000-0000-000032040000}"/>
    <cellStyle name="60 % – Zvýraznění6 2 3" xfId="1076" xr:uid="{00000000-0005-0000-0000-000033040000}"/>
    <cellStyle name="60 % – Zvýraznění6 2 4" xfId="1077" xr:uid="{00000000-0005-0000-0000-000034040000}"/>
    <cellStyle name="60 % – Zvýraznění6 2 5" xfId="1078" xr:uid="{00000000-0005-0000-0000-000035040000}"/>
    <cellStyle name="60 % – Zvýraznění6 20" xfId="1079" xr:uid="{00000000-0005-0000-0000-000036040000}"/>
    <cellStyle name="60 % – Zvýraznění6 21" xfId="1080" xr:uid="{00000000-0005-0000-0000-000037040000}"/>
    <cellStyle name="60 % – Zvýraznění6 22" xfId="1081" xr:uid="{00000000-0005-0000-0000-000038040000}"/>
    <cellStyle name="60 % – Zvýraznění6 23" xfId="1082" xr:uid="{00000000-0005-0000-0000-000039040000}"/>
    <cellStyle name="60 % – Zvýraznění6 24" xfId="1083" xr:uid="{00000000-0005-0000-0000-00003A040000}"/>
    <cellStyle name="60 % – Zvýraznění6 25" xfId="1084" xr:uid="{00000000-0005-0000-0000-00003B040000}"/>
    <cellStyle name="60 % – Zvýraznění6 26" xfId="1085" xr:uid="{00000000-0005-0000-0000-00003C040000}"/>
    <cellStyle name="60 % – Zvýraznění6 27" xfId="1086" xr:uid="{00000000-0005-0000-0000-00003D040000}"/>
    <cellStyle name="60 % – Zvýraznění6 28" xfId="1087" xr:uid="{00000000-0005-0000-0000-00003E040000}"/>
    <cellStyle name="60 % – Zvýraznění6 29" xfId="1088" xr:uid="{00000000-0005-0000-0000-00003F040000}"/>
    <cellStyle name="60 % – Zvýraznění6 3" xfId="1089" xr:uid="{00000000-0005-0000-0000-000040040000}"/>
    <cellStyle name="60 % – Zvýraznění6 3 2" xfId="1090" xr:uid="{00000000-0005-0000-0000-000041040000}"/>
    <cellStyle name="60 % – Zvýraznění6 3 2 2" xfId="1091" xr:uid="{00000000-0005-0000-0000-000042040000}"/>
    <cellStyle name="60 % – Zvýraznění6 3 3" xfId="1092" xr:uid="{00000000-0005-0000-0000-000043040000}"/>
    <cellStyle name="60 % – Zvýraznění6 3 4" xfId="1093" xr:uid="{00000000-0005-0000-0000-000044040000}"/>
    <cellStyle name="60 % – Zvýraznění6 3 5" xfId="1094" xr:uid="{00000000-0005-0000-0000-000045040000}"/>
    <cellStyle name="60 % – Zvýraznění6 30" xfId="1095" xr:uid="{00000000-0005-0000-0000-000046040000}"/>
    <cellStyle name="60 % – Zvýraznění6 31" xfId="1096" xr:uid="{00000000-0005-0000-0000-000047040000}"/>
    <cellStyle name="60 % – Zvýraznění6 32" xfId="1097" xr:uid="{00000000-0005-0000-0000-000048040000}"/>
    <cellStyle name="60 % – Zvýraznění6 33" xfId="1098" xr:uid="{00000000-0005-0000-0000-000049040000}"/>
    <cellStyle name="60 % – Zvýraznění6 4" xfId="1099" xr:uid="{00000000-0005-0000-0000-00004A040000}"/>
    <cellStyle name="60 % – Zvýraznění6 5" xfId="1100" xr:uid="{00000000-0005-0000-0000-00004B040000}"/>
    <cellStyle name="60 % – Zvýraznění6 6" xfId="1101" xr:uid="{00000000-0005-0000-0000-00004C040000}"/>
    <cellStyle name="60 % – Zvýraznění6 7" xfId="1102" xr:uid="{00000000-0005-0000-0000-00004D040000}"/>
    <cellStyle name="60 % – Zvýraznění6 8" xfId="1103" xr:uid="{00000000-0005-0000-0000-00004E040000}"/>
    <cellStyle name="60 % – Zvýraznění6 9" xfId="1104" xr:uid="{00000000-0005-0000-0000-00004F040000}"/>
    <cellStyle name="Celkem 10" xfId="1105" xr:uid="{00000000-0005-0000-0000-000050040000}"/>
    <cellStyle name="Celkem 11" xfId="1106" xr:uid="{00000000-0005-0000-0000-000051040000}"/>
    <cellStyle name="Celkem 12" xfId="1107" xr:uid="{00000000-0005-0000-0000-000052040000}"/>
    <cellStyle name="Celkem 13" xfId="1108" xr:uid="{00000000-0005-0000-0000-000053040000}"/>
    <cellStyle name="Celkem 14" xfId="1109" xr:uid="{00000000-0005-0000-0000-000054040000}"/>
    <cellStyle name="Celkem 15" xfId="1110" xr:uid="{00000000-0005-0000-0000-000055040000}"/>
    <cellStyle name="Celkem 16" xfId="1111" xr:uid="{00000000-0005-0000-0000-000056040000}"/>
    <cellStyle name="Celkem 17" xfId="1112" xr:uid="{00000000-0005-0000-0000-000057040000}"/>
    <cellStyle name="Celkem 18" xfId="1113" xr:uid="{00000000-0005-0000-0000-000058040000}"/>
    <cellStyle name="Celkem 19" xfId="1114" xr:uid="{00000000-0005-0000-0000-000059040000}"/>
    <cellStyle name="Celkem 2" xfId="1115" xr:uid="{00000000-0005-0000-0000-00005A040000}"/>
    <cellStyle name="Celkem 2 2" xfId="1116" xr:uid="{00000000-0005-0000-0000-00005B040000}"/>
    <cellStyle name="Celkem 2 2 2" xfId="1117" xr:uid="{00000000-0005-0000-0000-00005C040000}"/>
    <cellStyle name="Celkem 2 3" xfId="1118" xr:uid="{00000000-0005-0000-0000-00005D040000}"/>
    <cellStyle name="Celkem 2 4" xfId="1119" xr:uid="{00000000-0005-0000-0000-00005E040000}"/>
    <cellStyle name="Celkem 2 5" xfId="1120" xr:uid="{00000000-0005-0000-0000-00005F040000}"/>
    <cellStyle name="Celkem 20" xfId="1121" xr:uid="{00000000-0005-0000-0000-000060040000}"/>
    <cellStyle name="Celkem 21" xfId="1122" xr:uid="{00000000-0005-0000-0000-000061040000}"/>
    <cellStyle name="Celkem 22" xfId="1123" xr:uid="{00000000-0005-0000-0000-000062040000}"/>
    <cellStyle name="Celkem 23" xfId="1124" xr:uid="{00000000-0005-0000-0000-000063040000}"/>
    <cellStyle name="Celkem 24" xfId="1125" xr:uid="{00000000-0005-0000-0000-000064040000}"/>
    <cellStyle name="Celkem 25" xfId="1126" xr:uid="{00000000-0005-0000-0000-000065040000}"/>
    <cellStyle name="Celkem 26" xfId="1127" xr:uid="{00000000-0005-0000-0000-000066040000}"/>
    <cellStyle name="Celkem 27" xfId="1128" xr:uid="{00000000-0005-0000-0000-000067040000}"/>
    <cellStyle name="Celkem 28" xfId="1129" xr:uid="{00000000-0005-0000-0000-000068040000}"/>
    <cellStyle name="Celkem 29" xfId="1130" xr:uid="{00000000-0005-0000-0000-000069040000}"/>
    <cellStyle name="Celkem 3" xfId="1131" xr:uid="{00000000-0005-0000-0000-00006A040000}"/>
    <cellStyle name="Celkem 3 2" xfId="1132" xr:uid="{00000000-0005-0000-0000-00006B040000}"/>
    <cellStyle name="Celkem 3 2 2" xfId="1133" xr:uid="{00000000-0005-0000-0000-00006C040000}"/>
    <cellStyle name="Celkem 3 3" xfId="1134" xr:uid="{00000000-0005-0000-0000-00006D040000}"/>
    <cellStyle name="Celkem 3 4" xfId="1135" xr:uid="{00000000-0005-0000-0000-00006E040000}"/>
    <cellStyle name="Celkem 3 5" xfId="1136" xr:uid="{00000000-0005-0000-0000-00006F040000}"/>
    <cellStyle name="Celkem 30" xfId="1137" xr:uid="{00000000-0005-0000-0000-000070040000}"/>
    <cellStyle name="Celkem 31" xfId="1138" xr:uid="{00000000-0005-0000-0000-000071040000}"/>
    <cellStyle name="Celkem 32" xfId="1139" xr:uid="{00000000-0005-0000-0000-000072040000}"/>
    <cellStyle name="Celkem 33" xfId="1140" xr:uid="{00000000-0005-0000-0000-000073040000}"/>
    <cellStyle name="Celkem 4" xfId="1141" xr:uid="{00000000-0005-0000-0000-000074040000}"/>
    <cellStyle name="Celkem 5" xfId="1142" xr:uid="{00000000-0005-0000-0000-000075040000}"/>
    <cellStyle name="Celkem 6" xfId="1143" xr:uid="{00000000-0005-0000-0000-000076040000}"/>
    <cellStyle name="Celkem 7" xfId="1144" xr:uid="{00000000-0005-0000-0000-000077040000}"/>
    <cellStyle name="Celkem 8" xfId="1145" xr:uid="{00000000-0005-0000-0000-000078040000}"/>
    <cellStyle name="Celkem 9" xfId="1146" xr:uid="{00000000-0005-0000-0000-000079040000}"/>
    <cellStyle name="čárky [0]_Novinky_11_01" xfId="1147" xr:uid="{00000000-0005-0000-0000-00007A040000}"/>
    <cellStyle name="Dezimal [0]_Compiling Utility Macros" xfId="1148" xr:uid="{00000000-0005-0000-0000-00007B040000}"/>
    <cellStyle name="Dezimal_Compiling Utility Macros" xfId="1149" xr:uid="{00000000-0005-0000-0000-00007C040000}"/>
    <cellStyle name="Chybně 10" xfId="1150" xr:uid="{00000000-0005-0000-0000-00007D040000}"/>
    <cellStyle name="Chybně 11" xfId="1151" xr:uid="{00000000-0005-0000-0000-00007E040000}"/>
    <cellStyle name="Chybně 12" xfId="1152" xr:uid="{00000000-0005-0000-0000-00007F040000}"/>
    <cellStyle name="Chybně 13" xfId="1153" xr:uid="{00000000-0005-0000-0000-000080040000}"/>
    <cellStyle name="Chybně 14" xfId="1154" xr:uid="{00000000-0005-0000-0000-000081040000}"/>
    <cellStyle name="Chybně 15" xfId="1155" xr:uid="{00000000-0005-0000-0000-000082040000}"/>
    <cellStyle name="Chybně 16" xfId="1156" xr:uid="{00000000-0005-0000-0000-000083040000}"/>
    <cellStyle name="Chybně 17" xfId="1157" xr:uid="{00000000-0005-0000-0000-000084040000}"/>
    <cellStyle name="Chybně 18" xfId="1158" xr:uid="{00000000-0005-0000-0000-000085040000}"/>
    <cellStyle name="Chybně 19" xfId="1159" xr:uid="{00000000-0005-0000-0000-000086040000}"/>
    <cellStyle name="Chybně 2" xfId="1160" xr:uid="{00000000-0005-0000-0000-000087040000}"/>
    <cellStyle name="Chybně 2 2" xfId="1161" xr:uid="{00000000-0005-0000-0000-000088040000}"/>
    <cellStyle name="Chybně 2 2 2" xfId="1162" xr:uid="{00000000-0005-0000-0000-000089040000}"/>
    <cellStyle name="Chybně 2 3" xfId="1163" xr:uid="{00000000-0005-0000-0000-00008A040000}"/>
    <cellStyle name="Chybně 2 4" xfId="1164" xr:uid="{00000000-0005-0000-0000-00008B040000}"/>
    <cellStyle name="Chybně 2 5" xfId="1165" xr:uid="{00000000-0005-0000-0000-00008C040000}"/>
    <cellStyle name="Chybně 20" xfId="1166" xr:uid="{00000000-0005-0000-0000-00008D040000}"/>
    <cellStyle name="Chybně 21" xfId="1167" xr:uid="{00000000-0005-0000-0000-00008E040000}"/>
    <cellStyle name="Chybně 22" xfId="1168" xr:uid="{00000000-0005-0000-0000-00008F040000}"/>
    <cellStyle name="Chybně 23" xfId="1169" xr:uid="{00000000-0005-0000-0000-000090040000}"/>
    <cellStyle name="Chybně 24" xfId="1170" xr:uid="{00000000-0005-0000-0000-000091040000}"/>
    <cellStyle name="Chybně 25" xfId="1171" xr:uid="{00000000-0005-0000-0000-000092040000}"/>
    <cellStyle name="Chybně 26" xfId="1172" xr:uid="{00000000-0005-0000-0000-000093040000}"/>
    <cellStyle name="Chybně 27" xfId="1173" xr:uid="{00000000-0005-0000-0000-000094040000}"/>
    <cellStyle name="Chybně 28" xfId="1174" xr:uid="{00000000-0005-0000-0000-000095040000}"/>
    <cellStyle name="Chybně 29" xfId="1175" xr:uid="{00000000-0005-0000-0000-000096040000}"/>
    <cellStyle name="Chybně 3" xfId="1176" xr:uid="{00000000-0005-0000-0000-000097040000}"/>
    <cellStyle name="Chybně 3 2" xfId="1177" xr:uid="{00000000-0005-0000-0000-000098040000}"/>
    <cellStyle name="Chybně 3 2 2" xfId="1178" xr:uid="{00000000-0005-0000-0000-000099040000}"/>
    <cellStyle name="Chybně 3 3" xfId="1179" xr:uid="{00000000-0005-0000-0000-00009A040000}"/>
    <cellStyle name="Chybně 3 4" xfId="1180" xr:uid="{00000000-0005-0000-0000-00009B040000}"/>
    <cellStyle name="Chybně 3 5" xfId="1181" xr:uid="{00000000-0005-0000-0000-00009C040000}"/>
    <cellStyle name="Chybně 30" xfId="1182" xr:uid="{00000000-0005-0000-0000-00009D040000}"/>
    <cellStyle name="Chybně 31" xfId="1183" xr:uid="{00000000-0005-0000-0000-00009E040000}"/>
    <cellStyle name="Chybně 32" xfId="1184" xr:uid="{00000000-0005-0000-0000-00009F040000}"/>
    <cellStyle name="Chybně 33" xfId="1185" xr:uid="{00000000-0005-0000-0000-0000A0040000}"/>
    <cellStyle name="Chybně 4" xfId="1186" xr:uid="{00000000-0005-0000-0000-0000A1040000}"/>
    <cellStyle name="Chybně 5" xfId="1187" xr:uid="{00000000-0005-0000-0000-0000A2040000}"/>
    <cellStyle name="Chybně 6" xfId="1188" xr:uid="{00000000-0005-0000-0000-0000A3040000}"/>
    <cellStyle name="Chybně 7" xfId="1189" xr:uid="{00000000-0005-0000-0000-0000A4040000}"/>
    <cellStyle name="Chybně 8" xfId="1190" xr:uid="{00000000-0005-0000-0000-0000A5040000}"/>
    <cellStyle name="Chybně 9" xfId="1191" xr:uid="{00000000-0005-0000-0000-0000A6040000}"/>
    <cellStyle name="Kolonne1" xfId="1192" xr:uid="{00000000-0005-0000-0000-0000A7040000}"/>
    <cellStyle name="Kontrolní buňka 10" xfId="1193" xr:uid="{00000000-0005-0000-0000-0000A8040000}"/>
    <cellStyle name="Kontrolní buňka 11" xfId="1194" xr:uid="{00000000-0005-0000-0000-0000A9040000}"/>
    <cellStyle name="Kontrolní buňka 12" xfId="1195" xr:uid="{00000000-0005-0000-0000-0000AA040000}"/>
    <cellStyle name="Kontrolní buňka 13" xfId="1196" xr:uid="{00000000-0005-0000-0000-0000AB040000}"/>
    <cellStyle name="Kontrolní buňka 14" xfId="1197" xr:uid="{00000000-0005-0000-0000-0000AC040000}"/>
    <cellStyle name="Kontrolní buňka 15" xfId="1198" xr:uid="{00000000-0005-0000-0000-0000AD040000}"/>
    <cellStyle name="Kontrolní buňka 16" xfId="1199" xr:uid="{00000000-0005-0000-0000-0000AE040000}"/>
    <cellStyle name="Kontrolní buňka 17" xfId="1200" xr:uid="{00000000-0005-0000-0000-0000AF040000}"/>
    <cellStyle name="Kontrolní buňka 18" xfId="1201" xr:uid="{00000000-0005-0000-0000-0000B0040000}"/>
    <cellStyle name="Kontrolní buňka 19" xfId="1202" xr:uid="{00000000-0005-0000-0000-0000B1040000}"/>
    <cellStyle name="Kontrolní buňka 2" xfId="1203" xr:uid="{00000000-0005-0000-0000-0000B2040000}"/>
    <cellStyle name="Kontrolní buňka 2 2" xfId="1204" xr:uid="{00000000-0005-0000-0000-0000B3040000}"/>
    <cellStyle name="Kontrolní buňka 2 2 2" xfId="1205" xr:uid="{00000000-0005-0000-0000-0000B4040000}"/>
    <cellStyle name="Kontrolní buňka 2 3" xfId="1206" xr:uid="{00000000-0005-0000-0000-0000B5040000}"/>
    <cellStyle name="Kontrolní buňka 2 4" xfId="1207" xr:uid="{00000000-0005-0000-0000-0000B6040000}"/>
    <cellStyle name="Kontrolní buňka 2 5" xfId="1208" xr:uid="{00000000-0005-0000-0000-0000B7040000}"/>
    <cellStyle name="Kontrolní buňka 20" xfId="1209" xr:uid="{00000000-0005-0000-0000-0000B8040000}"/>
    <cellStyle name="Kontrolní buňka 21" xfId="1210" xr:uid="{00000000-0005-0000-0000-0000B9040000}"/>
    <cellStyle name="Kontrolní buňka 22" xfId="1211" xr:uid="{00000000-0005-0000-0000-0000BA040000}"/>
    <cellStyle name="Kontrolní buňka 23" xfId="1212" xr:uid="{00000000-0005-0000-0000-0000BB040000}"/>
    <cellStyle name="Kontrolní buňka 24" xfId="1213" xr:uid="{00000000-0005-0000-0000-0000BC040000}"/>
    <cellStyle name="Kontrolní buňka 25" xfId="1214" xr:uid="{00000000-0005-0000-0000-0000BD040000}"/>
    <cellStyle name="Kontrolní buňka 26" xfId="1215" xr:uid="{00000000-0005-0000-0000-0000BE040000}"/>
    <cellStyle name="Kontrolní buňka 27" xfId="1216" xr:uid="{00000000-0005-0000-0000-0000BF040000}"/>
    <cellStyle name="Kontrolní buňka 28" xfId="1217" xr:uid="{00000000-0005-0000-0000-0000C0040000}"/>
    <cellStyle name="Kontrolní buňka 29" xfId="1218" xr:uid="{00000000-0005-0000-0000-0000C1040000}"/>
    <cellStyle name="Kontrolní buňka 3" xfId="1219" xr:uid="{00000000-0005-0000-0000-0000C2040000}"/>
    <cellStyle name="Kontrolní buňka 3 2" xfId="1220" xr:uid="{00000000-0005-0000-0000-0000C3040000}"/>
    <cellStyle name="Kontrolní buňka 3 2 2" xfId="1221" xr:uid="{00000000-0005-0000-0000-0000C4040000}"/>
    <cellStyle name="Kontrolní buňka 3 3" xfId="1222" xr:uid="{00000000-0005-0000-0000-0000C5040000}"/>
    <cellStyle name="Kontrolní buňka 3 4" xfId="1223" xr:uid="{00000000-0005-0000-0000-0000C6040000}"/>
    <cellStyle name="Kontrolní buňka 3 5" xfId="1224" xr:uid="{00000000-0005-0000-0000-0000C7040000}"/>
    <cellStyle name="Kontrolní buňka 30" xfId="1225" xr:uid="{00000000-0005-0000-0000-0000C8040000}"/>
    <cellStyle name="Kontrolní buňka 31" xfId="1226" xr:uid="{00000000-0005-0000-0000-0000C9040000}"/>
    <cellStyle name="Kontrolní buňka 32" xfId="1227" xr:uid="{00000000-0005-0000-0000-0000CA040000}"/>
    <cellStyle name="Kontrolní buňka 33" xfId="1228" xr:uid="{00000000-0005-0000-0000-0000CB040000}"/>
    <cellStyle name="Kontrolní buňka 4" xfId="1229" xr:uid="{00000000-0005-0000-0000-0000CC040000}"/>
    <cellStyle name="Kontrolní buňka 5" xfId="1230" xr:uid="{00000000-0005-0000-0000-0000CD040000}"/>
    <cellStyle name="Kontrolní buňka 6" xfId="1231" xr:uid="{00000000-0005-0000-0000-0000CE040000}"/>
    <cellStyle name="Kontrolní buňka 7" xfId="1232" xr:uid="{00000000-0005-0000-0000-0000CF040000}"/>
    <cellStyle name="Kontrolní buňka 8" xfId="1233" xr:uid="{00000000-0005-0000-0000-0000D0040000}"/>
    <cellStyle name="Kontrolní buňka 9" xfId="1234" xr:uid="{00000000-0005-0000-0000-0000D1040000}"/>
    <cellStyle name="Měna 2" xfId="1235" xr:uid="{00000000-0005-0000-0000-0000D2040000}"/>
    <cellStyle name="měny 2 10" xfId="1236" xr:uid="{00000000-0005-0000-0000-0000D3040000}"/>
    <cellStyle name="měny 2 10 2" xfId="1237" xr:uid="{00000000-0005-0000-0000-0000D4040000}"/>
    <cellStyle name="měny 2 11" xfId="1238" xr:uid="{00000000-0005-0000-0000-0000D5040000}"/>
    <cellStyle name="měny 2 11 2" xfId="1239" xr:uid="{00000000-0005-0000-0000-0000D6040000}"/>
    <cellStyle name="měny 2 12" xfId="1240" xr:uid="{00000000-0005-0000-0000-0000D7040000}"/>
    <cellStyle name="měny 2 12 2" xfId="1241" xr:uid="{00000000-0005-0000-0000-0000D8040000}"/>
    <cellStyle name="měny 2 13" xfId="1242" xr:uid="{00000000-0005-0000-0000-0000D9040000}"/>
    <cellStyle name="měny 2 13 2" xfId="1243" xr:uid="{00000000-0005-0000-0000-0000DA040000}"/>
    <cellStyle name="měny 2 14" xfId="1244" xr:uid="{00000000-0005-0000-0000-0000DB040000}"/>
    <cellStyle name="měny 2 14 2" xfId="1245" xr:uid="{00000000-0005-0000-0000-0000DC040000}"/>
    <cellStyle name="měny 2 15" xfId="1246" xr:uid="{00000000-0005-0000-0000-0000DD040000}"/>
    <cellStyle name="měny 2 15 2" xfId="1247" xr:uid="{00000000-0005-0000-0000-0000DE040000}"/>
    <cellStyle name="měny 2 16" xfId="1248" xr:uid="{00000000-0005-0000-0000-0000DF040000}"/>
    <cellStyle name="měny 2 16 2" xfId="1249" xr:uid="{00000000-0005-0000-0000-0000E0040000}"/>
    <cellStyle name="měny 2 17" xfId="1250" xr:uid="{00000000-0005-0000-0000-0000E1040000}"/>
    <cellStyle name="měny 2 17 2" xfId="1251" xr:uid="{00000000-0005-0000-0000-0000E2040000}"/>
    <cellStyle name="měny 2 18" xfId="1252" xr:uid="{00000000-0005-0000-0000-0000E3040000}"/>
    <cellStyle name="měny 2 18 2" xfId="1253" xr:uid="{00000000-0005-0000-0000-0000E4040000}"/>
    <cellStyle name="měny 2 19" xfId="1254" xr:uid="{00000000-0005-0000-0000-0000E5040000}"/>
    <cellStyle name="měny 2 19 2" xfId="1255" xr:uid="{00000000-0005-0000-0000-0000E6040000}"/>
    <cellStyle name="měny 2 2" xfId="1256" xr:uid="{00000000-0005-0000-0000-0000E7040000}"/>
    <cellStyle name="měny 2 2 2" xfId="1257" xr:uid="{00000000-0005-0000-0000-0000E8040000}"/>
    <cellStyle name="měny 2 20" xfId="1258" xr:uid="{00000000-0005-0000-0000-0000E9040000}"/>
    <cellStyle name="měny 2 20 2" xfId="1259" xr:uid="{00000000-0005-0000-0000-0000EA040000}"/>
    <cellStyle name="měny 2 21" xfId="1260" xr:uid="{00000000-0005-0000-0000-0000EB040000}"/>
    <cellStyle name="měny 2 21 2" xfId="1261" xr:uid="{00000000-0005-0000-0000-0000EC040000}"/>
    <cellStyle name="měny 2 22" xfId="1262" xr:uid="{00000000-0005-0000-0000-0000ED040000}"/>
    <cellStyle name="měny 2 22 2" xfId="1263" xr:uid="{00000000-0005-0000-0000-0000EE040000}"/>
    <cellStyle name="měny 2 23" xfId="1264" xr:uid="{00000000-0005-0000-0000-0000EF040000}"/>
    <cellStyle name="měny 2 23 2" xfId="1265" xr:uid="{00000000-0005-0000-0000-0000F0040000}"/>
    <cellStyle name="měny 2 24" xfId="1266" xr:uid="{00000000-0005-0000-0000-0000F1040000}"/>
    <cellStyle name="měny 2 24 2" xfId="1267" xr:uid="{00000000-0005-0000-0000-0000F2040000}"/>
    <cellStyle name="měny 2 25" xfId="1268" xr:uid="{00000000-0005-0000-0000-0000F3040000}"/>
    <cellStyle name="měny 2 25 2" xfId="1269" xr:uid="{00000000-0005-0000-0000-0000F4040000}"/>
    <cellStyle name="měny 2 26" xfId="1270" xr:uid="{00000000-0005-0000-0000-0000F5040000}"/>
    <cellStyle name="měny 2 26 2" xfId="1271" xr:uid="{00000000-0005-0000-0000-0000F6040000}"/>
    <cellStyle name="měny 2 27" xfId="1272" xr:uid="{00000000-0005-0000-0000-0000F7040000}"/>
    <cellStyle name="měny 2 27 2" xfId="1273" xr:uid="{00000000-0005-0000-0000-0000F8040000}"/>
    <cellStyle name="měny 2 3" xfId="1274" xr:uid="{00000000-0005-0000-0000-0000F9040000}"/>
    <cellStyle name="měny 2 3 2" xfId="1275" xr:uid="{00000000-0005-0000-0000-0000FA040000}"/>
    <cellStyle name="měny 2 4" xfId="1276" xr:uid="{00000000-0005-0000-0000-0000FB040000}"/>
    <cellStyle name="měny 2 4 2" xfId="1277" xr:uid="{00000000-0005-0000-0000-0000FC040000}"/>
    <cellStyle name="měny 2 5" xfId="1278" xr:uid="{00000000-0005-0000-0000-0000FD040000}"/>
    <cellStyle name="měny 2 5 2" xfId="1279" xr:uid="{00000000-0005-0000-0000-0000FE040000}"/>
    <cellStyle name="měny 2 6" xfId="1280" xr:uid="{00000000-0005-0000-0000-0000FF040000}"/>
    <cellStyle name="měny 2 6 2" xfId="1281" xr:uid="{00000000-0005-0000-0000-000000050000}"/>
    <cellStyle name="měny 2 7" xfId="1282" xr:uid="{00000000-0005-0000-0000-000001050000}"/>
    <cellStyle name="měny 2 7 2" xfId="1283" xr:uid="{00000000-0005-0000-0000-000002050000}"/>
    <cellStyle name="měny 2 8" xfId="1284" xr:uid="{00000000-0005-0000-0000-000003050000}"/>
    <cellStyle name="měny 2 8 2" xfId="1285" xr:uid="{00000000-0005-0000-0000-000004050000}"/>
    <cellStyle name="měny 2 9" xfId="1286" xr:uid="{00000000-0005-0000-0000-000005050000}"/>
    <cellStyle name="měny 2 9 2" xfId="1287" xr:uid="{00000000-0005-0000-0000-000006050000}"/>
    <cellStyle name="Nadpis 1 10" xfId="1288" xr:uid="{00000000-0005-0000-0000-000007050000}"/>
    <cellStyle name="Nadpis 1 11" xfId="1289" xr:uid="{00000000-0005-0000-0000-000008050000}"/>
    <cellStyle name="Nadpis 1 12" xfId="1290" xr:uid="{00000000-0005-0000-0000-000009050000}"/>
    <cellStyle name="Nadpis 1 13" xfId="1291" xr:uid="{00000000-0005-0000-0000-00000A050000}"/>
    <cellStyle name="Nadpis 1 14" xfId="1292" xr:uid="{00000000-0005-0000-0000-00000B050000}"/>
    <cellStyle name="Nadpis 1 15" xfId="1293" xr:uid="{00000000-0005-0000-0000-00000C050000}"/>
    <cellStyle name="Nadpis 1 16" xfId="1294" xr:uid="{00000000-0005-0000-0000-00000D050000}"/>
    <cellStyle name="Nadpis 1 17" xfId="1295" xr:uid="{00000000-0005-0000-0000-00000E050000}"/>
    <cellStyle name="Nadpis 1 18" xfId="1296" xr:uid="{00000000-0005-0000-0000-00000F050000}"/>
    <cellStyle name="Nadpis 1 19" xfId="1297" xr:uid="{00000000-0005-0000-0000-000010050000}"/>
    <cellStyle name="Nadpis 1 2" xfId="1298" xr:uid="{00000000-0005-0000-0000-000011050000}"/>
    <cellStyle name="Nadpis 1 2 2" xfId="1299" xr:uid="{00000000-0005-0000-0000-000012050000}"/>
    <cellStyle name="Nadpis 1 2 2 2" xfId="1300" xr:uid="{00000000-0005-0000-0000-000013050000}"/>
    <cellStyle name="Nadpis 1 2 3" xfId="1301" xr:uid="{00000000-0005-0000-0000-000014050000}"/>
    <cellStyle name="Nadpis 1 2 4" xfId="1302" xr:uid="{00000000-0005-0000-0000-000015050000}"/>
    <cellStyle name="Nadpis 1 2 5" xfId="1303" xr:uid="{00000000-0005-0000-0000-000016050000}"/>
    <cellStyle name="Nadpis 1 20" xfId="1304" xr:uid="{00000000-0005-0000-0000-000017050000}"/>
    <cellStyle name="Nadpis 1 21" xfId="1305" xr:uid="{00000000-0005-0000-0000-000018050000}"/>
    <cellStyle name="Nadpis 1 22" xfId="1306" xr:uid="{00000000-0005-0000-0000-000019050000}"/>
    <cellStyle name="Nadpis 1 23" xfId="1307" xr:uid="{00000000-0005-0000-0000-00001A050000}"/>
    <cellStyle name="Nadpis 1 24" xfId="1308" xr:uid="{00000000-0005-0000-0000-00001B050000}"/>
    <cellStyle name="Nadpis 1 25" xfId="1309" xr:uid="{00000000-0005-0000-0000-00001C050000}"/>
    <cellStyle name="Nadpis 1 26" xfId="1310" xr:uid="{00000000-0005-0000-0000-00001D050000}"/>
    <cellStyle name="Nadpis 1 27" xfId="1311" xr:uid="{00000000-0005-0000-0000-00001E050000}"/>
    <cellStyle name="Nadpis 1 28" xfId="1312" xr:uid="{00000000-0005-0000-0000-00001F050000}"/>
    <cellStyle name="Nadpis 1 29" xfId="1313" xr:uid="{00000000-0005-0000-0000-000020050000}"/>
    <cellStyle name="Nadpis 1 3" xfId="1314" xr:uid="{00000000-0005-0000-0000-000021050000}"/>
    <cellStyle name="Nadpis 1 3 2" xfId="1315" xr:uid="{00000000-0005-0000-0000-000022050000}"/>
    <cellStyle name="Nadpis 1 3 2 2" xfId="1316" xr:uid="{00000000-0005-0000-0000-000023050000}"/>
    <cellStyle name="Nadpis 1 3 3" xfId="1317" xr:uid="{00000000-0005-0000-0000-000024050000}"/>
    <cellStyle name="Nadpis 1 3 4" xfId="1318" xr:uid="{00000000-0005-0000-0000-000025050000}"/>
    <cellStyle name="Nadpis 1 3 5" xfId="1319" xr:uid="{00000000-0005-0000-0000-000026050000}"/>
    <cellStyle name="Nadpis 1 30" xfId="1320" xr:uid="{00000000-0005-0000-0000-000027050000}"/>
    <cellStyle name="Nadpis 1 31" xfId="1321" xr:uid="{00000000-0005-0000-0000-000028050000}"/>
    <cellStyle name="Nadpis 1 32" xfId="1322" xr:uid="{00000000-0005-0000-0000-000029050000}"/>
    <cellStyle name="Nadpis 1 33" xfId="1323" xr:uid="{00000000-0005-0000-0000-00002A050000}"/>
    <cellStyle name="Nadpis 1 4" xfId="1324" xr:uid="{00000000-0005-0000-0000-00002B050000}"/>
    <cellStyle name="Nadpis 1 5" xfId="1325" xr:uid="{00000000-0005-0000-0000-00002C050000}"/>
    <cellStyle name="Nadpis 1 6" xfId="1326" xr:uid="{00000000-0005-0000-0000-00002D050000}"/>
    <cellStyle name="Nadpis 1 7" xfId="1327" xr:uid="{00000000-0005-0000-0000-00002E050000}"/>
    <cellStyle name="Nadpis 1 8" xfId="1328" xr:uid="{00000000-0005-0000-0000-00002F050000}"/>
    <cellStyle name="Nadpis 1 9" xfId="1329" xr:uid="{00000000-0005-0000-0000-000030050000}"/>
    <cellStyle name="Nadpis 2 10" xfId="1330" xr:uid="{00000000-0005-0000-0000-000031050000}"/>
    <cellStyle name="Nadpis 2 11" xfId="1331" xr:uid="{00000000-0005-0000-0000-000032050000}"/>
    <cellStyle name="Nadpis 2 12" xfId="1332" xr:uid="{00000000-0005-0000-0000-000033050000}"/>
    <cellStyle name="Nadpis 2 13" xfId="1333" xr:uid="{00000000-0005-0000-0000-000034050000}"/>
    <cellStyle name="Nadpis 2 14" xfId="1334" xr:uid="{00000000-0005-0000-0000-000035050000}"/>
    <cellStyle name="Nadpis 2 15" xfId="1335" xr:uid="{00000000-0005-0000-0000-000036050000}"/>
    <cellStyle name="Nadpis 2 16" xfId="1336" xr:uid="{00000000-0005-0000-0000-000037050000}"/>
    <cellStyle name="Nadpis 2 17" xfId="1337" xr:uid="{00000000-0005-0000-0000-000038050000}"/>
    <cellStyle name="Nadpis 2 18" xfId="1338" xr:uid="{00000000-0005-0000-0000-000039050000}"/>
    <cellStyle name="Nadpis 2 19" xfId="1339" xr:uid="{00000000-0005-0000-0000-00003A050000}"/>
    <cellStyle name="Nadpis 2 2" xfId="1340" xr:uid="{00000000-0005-0000-0000-00003B050000}"/>
    <cellStyle name="Nadpis 2 2 2" xfId="1341" xr:uid="{00000000-0005-0000-0000-00003C050000}"/>
    <cellStyle name="Nadpis 2 2 2 2" xfId="1342" xr:uid="{00000000-0005-0000-0000-00003D050000}"/>
    <cellStyle name="Nadpis 2 2 3" xfId="1343" xr:uid="{00000000-0005-0000-0000-00003E050000}"/>
    <cellStyle name="Nadpis 2 2 4" xfId="1344" xr:uid="{00000000-0005-0000-0000-00003F050000}"/>
    <cellStyle name="Nadpis 2 2 5" xfId="1345" xr:uid="{00000000-0005-0000-0000-000040050000}"/>
    <cellStyle name="Nadpis 2 20" xfId="1346" xr:uid="{00000000-0005-0000-0000-000041050000}"/>
    <cellStyle name="Nadpis 2 21" xfId="1347" xr:uid="{00000000-0005-0000-0000-000042050000}"/>
    <cellStyle name="Nadpis 2 22" xfId="1348" xr:uid="{00000000-0005-0000-0000-000043050000}"/>
    <cellStyle name="Nadpis 2 23" xfId="1349" xr:uid="{00000000-0005-0000-0000-000044050000}"/>
    <cellStyle name="Nadpis 2 24" xfId="1350" xr:uid="{00000000-0005-0000-0000-000045050000}"/>
    <cellStyle name="Nadpis 2 25" xfId="1351" xr:uid="{00000000-0005-0000-0000-000046050000}"/>
    <cellStyle name="Nadpis 2 26" xfId="1352" xr:uid="{00000000-0005-0000-0000-000047050000}"/>
    <cellStyle name="Nadpis 2 27" xfId="1353" xr:uid="{00000000-0005-0000-0000-000048050000}"/>
    <cellStyle name="Nadpis 2 28" xfId="1354" xr:uid="{00000000-0005-0000-0000-000049050000}"/>
    <cellStyle name="Nadpis 2 29" xfId="1355" xr:uid="{00000000-0005-0000-0000-00004A050000}"/>
    <cellStyle name="Nadpis 2 3" xfId="1356" xr:uid="{00000000-0005-0000-0000-00004B050000}"/>
    <cellStyle name="Nadpis 2 3 2" xfId="1357" xr:uid="{00000000-0005-0000-0000-00004C050000}"/>
    <cellStyle name="Nadpis 2 3 2 2" xfId="1358" xr:uid="{00000000-0005-0000-0000-00004D050000}"/>
    <cellStyle name="Nadpis 2 3 3" xfId="1359" xr:uid="{00000000-0005-0000-0000-00004E050000}"/>
    <cellStyle name="Nadpis 2 3 4" xfId="1360" xr:uid="{00000000-0005-0000-0000-00004F050000}"/>
    <cellStyle name="Nadpis 2 3 5" xfId="1361" xr:uid="{00000000-0005-0000-0000-000050050000}"/>
    <cellStyle name="Nadpis 2 30" xfId="1362" xr:uid="{00000000-0005-0000-0000-000051050000}"/>
    <cellStyle name="Nadpis 2 31" xfId="1363" xr:uid="{00000000-0005-0000-0000-000052050000}"/>
    <cellStyle name="Nadpis 2 32" xfId="1364" xr:uid="{00000000-0005-0000-0000-000053050000}"/>
    <cellStyle name="Nadpis 2 33" xfId="1365" xr:uid="{00000000-0005-0000-0000-000054050000}"/>
    <cellStyle name="Nadpis 2 4" xfId="1366" xr:uid="{00000000-0005-0000-0000-000055050000}"/>
    <cellStyle name="Nadpis 2 5" xfId="1367" xr:uid="{00000000-0005-0000-0000-000056050000}"/>
    <cellStyle name="Nadpis 2 6" xfId="1368" xr:uid="{00000000-0005-0000-0000-000057050000}"/>
    <cellStyle name="Nadpis 2 7" xfId="1369" xr:uid="{00000000-0005-0000-0000-000058050000}"/>
    <cellStyle name="Nadpis 2 8" xfId="1370" xr:uid="{00000000-0005-0000-0000-000059050000}"/>
    <cellStyle name="Nadpis 2 9" xfId="1371" xr:uid="{00000000-0005-0000-0000-00005A050000}"/>
    <cellStyle name="Nadpis 3 10" xfId="1372" xr:uid="{00000000-0005-0000-0000-00005B050000}"/>
    <cellStyle name="Nadpis 3 11" xfId="1373" xr:uid="{00000000-0005-0000-0000-00005C050000}"/>
    <cellStyle name="Nadpis 3 12" xfId="1374" xr:uid="{00000000-0005-0000-0000-00005D050000}"/>
    <cellStyle name="Nadpis 3 13" xfId="1375" xr:uid="{00000000-0005-0000-0000-00005E050000}"/>
    <cellStyle name="Nadpis 3 14" xfId="1376" xr:uid="{00000000-0005-0000-0000-00005F050000}"/>
    <cellStyle name="Nadpis 3 15" xfId="1377" xr:uid="{00000000-0005-0000-0000-000060050000}"/>
    <cellStyle name="Nadpis 3 16" xfId="1378" xr:uid="{00000000-0005-0000-0000-000061050000}"/>
    <cellStyle name="Nadpis 3 17" xfId="1379" xr:uid="{00000000-0005-0000-0000-000062050000}"/>
    <cellStyle name="Nadpis 3 18" xfId="1380" xr:uid="{00000000-0005-0000-0000-000063050000}"/>
    <cellStyle name="Nadpis 3 19" xfId="1381" xr:uid="{00000000-0005-0000-0000-000064050000}"/>
    <cellStyle name="Nadpis 3 2" xfId="1382" xr:uid="{00000000-0005-0000-0000-000065050000}"/>
    <cellStyle name="Nadpis 3 2 2" xfId="1383" xr:uid="{00000000-0005-0000-0000-000066050000}"/>
    <cellStyle name="Nadpis 3 2 2 2" xfId="1384" xr:uid="{00000000-0005-0000-0000-000067050000}"/>
    <cellStyle name="Nadpis 3 2 3" xfId="1385" xr:uid="{00000000-0005-0000-0000-000068050000}"/>
    <cellStyle name="Nadpis 3 2 4" xfId="1386" xr:uid="{00000000-0005-0000-0000-000069050000}"/>
    <cellStyle name="Nadpis 3 2 5" xfId="1387" xr:uid="{00000000-0005-0000-0000-00006A050000}"/>
    <cellStyle name="Nadpis 3 20" xfId="1388" xr:uid="{00000000-0005-0000-0000-00006B050000}"/>
    <cellStyle name="Nadpis 3 21" xfId="1389" xr:uid="{00000000-0005-0000-0000-00006C050000}"/>
    <cellStyle name="Nadpis 3 22" xfId="1390" xr:uid="{00000000-0005-0000-0000-00006D050000}"/>
    <cellStyle name="Nadpis 3 23" xfId="1391" xr:uid="{00000000-0005-0000-0000-00006E050000}"/>
    <cellStyle name="Nadpis 3 24" xfId="1392" xr:uid="{00000000-0005-0000-0000-00006F050000}"/>
    <cellStyle name="Nadpis 3 25" xfId="1393" xr:uid="{00000000-0005-0000-0000-000070050000}"/>
    <cellStyle name="Nadpis 3 26" xfId="1394" xr:uid="{00000000-0005-0000-0000-000071050000}"/>
    <cellStyle name="Nadpis 3 27" xfId="1395" xr:uid="{00000000-0005-0000-0000-000072050000}"/>
    <cellStyle name="Nadpis 3 28" xfId="1396" xr:uid="{00000000-0005-0000-0000-000073050000}"/>
    <cellStyle name="Nadpis 3 29" xfId="1397" xr:uid="{00000000-0005-0000-0000-000074050000}"/>
    <cellStyle name="Nadpis 3 3" xfId="1398" xr:uid="{00000000-0005-0000-0000-000075050000}"/>
    <cellStyle name="Nadpis 3 3 2" xfId="1399" xr:uid="{00000000-0005-0000-0000-000076050000}"/>
    <cellStyle name="Nadpis 3 3 2 2" xfId="1400" xr:uid="{00000000-0005-0000-0000-000077050000}"/>
    <cellStyle name="Nadpis 3 3 3" xfId="1401" xr:uid="{00000000-0005-0000-0000-000078050000}"/>
    <cellStyle name="Nadpis 3 3 4" xfId="1402" xr:uid="{00000000-0005-0000-0000-000079050000}"/>
    <cellStyle name="Nadpis 3 3 5" xfId="1403" xr:uid="{00000000-0005-0000-0000-00007A050000}"/>
    <cellStyle name="Nadpis 3 30" xfId="1404" xr:uid="{00000000-0005-0000-0000-00007B050000}"/>
    <cellStyle name="Nadpis 3 31" xfId="1405" xr:uid="{00000000-0005-0000-0000-00007C050000}"/>
    <cellStyle name="Nadpis 3 32" xfId="1406" xr:uid="{00000000-0005-0000-0000-00007D050000}"/>
    <cellStyle name="Nadpis 3 33" xfId="1407" xr:uid="{00000000-0005-0000-0000-00007E050000}"/>
    <cellStyle name="Nadpis 3 4" xfId="1408" xr:uid="{00000000-0005-0000-0000-00007F050000}"/>
    <cellStyle name="Nadpis 3 5" xfId="1409" xr:uid="{00000000-0005-0000-0000-000080050000}"/>
    <cellStyle name="Nadpis 3 6" xfId="1410" xr:uid="{00000000-0005-0000-0000-000081050000}"/>
    <cellStyle name="Nadpis 3 7" xfId="1411" xr:uid="{00000000-0005-0000-0000-000082050000}"/>
    <cellStyle name="Nadpis 3 8" xfId="1412" xr:uid="{00000000-0005-0000-0000-000083050000}"/>
    <cellStyle name="Nadpis 3 9" xfId="1413" xr:uid="{00000000-0005-0000-0000-000084050000}"/>
    <cellStyle name="Nadpis 4 10" xfId="1414" xr:uid="{00000000-0005-0000-0000-000085050000}"/>
    <cellStyle name="Nadpis 4 11" xfId="1415" xr:uid="{00000000-0005-0000-0000-000086050000}"/>
    <cellStyle name="Nadpis 4 12" xfId="1416" xr:uid="{00000000-0005-0000-0000-000087050000}"/>
    <cellStyle name="Nadpis 4 13" xfId="1417" xr:uid="{00000000-0005-0000-0000-000088050000}"/>
    <cellStyle name="Nadpis 4 14" xfId="1418" xr:uid="{00000000-0005-0000-0000-000089050000}"/>
    <cellStyle name="Nadpis 4 15" xfId="1419" xr:uid="{00000000-0005-0000-0000-00008A050000}"/>
    <cellStyle name="Nadpis 4 16" xfId="1420" xr:uid="{00000000-0005-0000-0000-00008B050000}"/>
    <cellStyle name="Nadpis 4 17" xfId="1421" xr:uid="{00000000-0005-0000-0000-00008C050000}"/>
    <cellStyle name="Nadpis 4 18" xfId="1422" xr:uid="{00000000-0005-0000-0000-00008D050000}"/>
    <cellStyle name="Nadpis 4 19" xfId="1423" xr:uid="{00000000-0005-0000-0000-00008E050000}"/>
    <cellStyle name="Nadpis 4 2" xfId="1424" xr:uid="{00000000-0005-0000-0000-00008F050000}"/>
    <cellStyle name="Nadpis 4 2 2" xfId="1425" xr:uid="{00000000-0005-0000-0000-000090050000}"/>
    <cellStyle name="Nadpis 4 2 2 2" xfId="1426" xr:uid="{00000000-0005-0000-0000-000091050000}"/>
    <cellStyle name="Nadpis 4 2 3" xfId="1427" xr:uid="{00000000-0005-0000-0000-000092050000}"/>
    <cellStyle name="Nadpis 4 2 4" xfId="1428" xr:uid="{00000000-0005-0000-0000-000093050000}"/>
    <cellStyle name="Nadpis 4 2 5" xfId="1429" xr:uid="{00000000-0005-0000-0000-000094050000}"/>
    <cellStyle name="Nadpis 4 20" xfId="1430" xr:uid="{00000000-0005-0000-0000-000095050000}"/>
    <cellStyle name="Nadpis 4 21" xfId="1431" xr:uid="{00000000-0005-0000-0000-000096050000}"/>
    <cellStyle name="Nadpis 4 22" xfId="1432" xr:uid="{00000000-0005-0000-0000-000097050000}"/>
    <cellStyle name="Nadpis 4 23" xfId="1433" xr:uid="{00000000-0005-0000-0000-000098050000}"/>
    <cellStyle name="Nadpis 4 24" xfId="1434" xr:uid="{00000000-0005-0000-0000-000099050000}"/>
    <cellStyle name="Nadpis 4 25" xfId="1435" xr:uid="{00000000-0005-0000-0000-00009A050000}"/>
    <cellStyle name="Nadpis 4 26" xfId="1436" xr:uid="{00000000-0005-0000-0000-00009B050000}"/>
    <cellStyle name="Nadpis 4 27" xfId="1437" xr:uid="{00000000-0005-0000-0000-00009C050000}"/>
    <cellStyle name="Nadpis 4 28" xfId="1438" xr:uid="{00000000-0005-0000-0000-00009D050000}"/>
    <cellStyle name="Nadpis 4 29" xfId="1439" xr:uid="{00000000-0005-0000-0000-00009E050000}"/>
    <cellStyle name="Nadpis 4 3" xfId="1440" xr:uid="{00000000-0005-0000-0000-00009F050000}"/>
    <cellStyle name="Nadpis 4 3 2" xfId="1441" xr:uid="{00000000-0005-0000-0000-0000A0050000}"/>
    <cellStyle name="Nadpis 4 3 2 2" xfId="1442" xr:uid="{00000000-0005-0000-0000-0000A1050000}"/>
    <cellStyle name="Nadpis 4 3 3" xfId="1443" xr:uid="{00000000-0005-0000-0000-0000A2050000}"/>
    <cellStyle name="Nadpis 4 3 4" xfId="1444" xr:uid="{00000000-0005-0000-0000-0000A3050000}"/>
    <cellStyle name="Nadpis 4 3 5" xfId="1445" xr:uid="{00000000-0005-0000-0000-0000A4050000}"/>
    <cellStyle name="Nadpis 4 30" xfId="1446" xr:uid="{00000000-0005-0000-0000-0000A5050000}"/>
    <cellStyle name="Nadpis 4 31" xfId="1447" xr:uid="{00000000-0005-0000-0000-0000A6050000}"/>
    <cellStyle name="Nadpis 4 32" xfId="1448" xr:uid="{00000000-0005-0000-0000-0000A7050000}"/>
    <cellStyle name="Nadpis 4 33" xfId="1449" xr:uid="{00000000-0005-0000-0000-0000A8050000}"/>
    <cellStyle name="Nadpis 4 4" xfId="1450" xr:uid="{00000000-0005-0000-0000-0000A9050000}"/>
    <cellStyle name="Nadpis 4 5" xfId="1451" xr:uid="{00000000-0005-0000-0000-0000AA050000}"/>
    <cellStyle name="Nadpis 4 6" xfId="1452" xr:uid="{00000000-0005-0000-0000-0000AB050000}"/>
    <cellStyle name="Nadpis 4 7" xfId="1453" xr:uid="{00000000-0005-0000-0000-0000AC050000}"/>
    <cellStyle name="Nadpis 4 8" xfId="1454" xr:uid="{00000000-0005-0000-0000-0000AD050000}"/>
    <cellStyle name="Nadpis 4 9" xfId="1455" xr:uid="{00000000-0005-0000-0000-0000AE050000}"/>
    <cellStyle name="Název 10" xfId="1456" xr:uid="{00000000-0005-0000-0000-0000AF050000}"/>
    <cellStyle name="Název 11" xfId="1457" xr:uid="{00000000-0005-0000-0000-0000B0050000}"/>
    <cellStyle name="Název 12" xfId="1458" xr:uid="{00000000-0005-0000-0000-0000B1050000}"/>
    <cellStyle name="Název 13" xfId="1459" xr:uid="{00000000-0005-0000-0000-0000B2050000}"/>
    <cellStyle name="Název 14" xfId="1460" xr:uid="{00000000-0005-0000-0000-0000B3050000}"/>
    <cellStyle name="Název 15" xfId="1461" xr:uid="{00000000-0005-0000-0000-0000B4050000}"/>
    <cellStyle name="Název 16" xfId="1462" xr:uid="{00000000-0005-0000-0000-0000B5050000}"/>
    <cellStyle name="Název 17" xfId="1463" xr:uid="{00000000-0005-0000-0000-0000B6050000}"/>
    <cellStyle name="Název 18" xfId="1464" xr:uid="{00000000-0005-0000-0000-0000B7050000}"/>
    <cellStyle name="Název 19" xfId="1465" xr:uid="{00000000-0005-0000-0000-0000B8050000}"/>
    <cellStyle name="Název 2" xfId="1466" xr:uid="{00000000-0005-0000-0000-0000B9050000}"/>
    <cellStyle name="Název 2 2" xfId="1467" xr:uid="{00000000-0005-0000-0000-0000BA050000}"/>
    <cellStyle name="Název 2 2 2" xfId="1468" xr:uid="{00000000-0005-0000-0000-0000BB050000}"/>
    <cellStyle name="Název 2 3" xfId="1469" xr:uid="{00000000-0005-0000-0000-0000BC050000}"/>
    <cellStyle name="Název 2 4" xfId="1470" xr:uid="{00000000-0005-0000-0000-0000BD050000}"/>
    <cellStyle name="Název 2 5" xfId="1471" xr:uid="{00000000-0005-0000-0000-0000BE050000}"/>
    <cellStyle name="Název 20" xfId="1472" xr:uid="{00000000-0005-0000-0000-0000BF050000}"/>
    <cellStyle name="Název 21" xfId="1473" xr:uid="{00000000-0005-0000-0000-0000C0050000}"/>
    <cellStyle name="Název 22" xfId="1474" xr:uid="{00000000-0005-0000-0000-0000C1050000}"/>
    <cellStyle name="Název 23" xfId="1475" xr:uid="{00000000-0005-0000-0000-0000C2050000}"/>
    <cellStyle name="Název 24" xfId="1476" xr:uid="{00000000-0005-0000-0000-0000C3050000}"/>
    <cellStyle name="Název 25" xfId="1477" xr:uid="{00000000-0005-0000-0000-0000C4050000}"/>
    <cellStyle name="Název 26" xfId="1478" xr:uid="{00000000-0005-0000-0000-0000C5050000}"/>
    <cellStyle name="Název 27" xfId="1479" xr:uid="{00000000-0005-0000-0000-0000C6050000}"/>
    <cellStyle name="Název 28" xfId="1480" xr:uid="{00000000-0005-0000-0000-0000C7050000}"/>
    <cellStyle name="Název 29" xfId="1481" xr:uid="{00000000-0005-0000-0000-0000C8050000}"/>
    <cellStyle name="Název 3" xfId="1482" xr:uid="{00000000-0005-0000-0000-0000C9050000}"/>
    <cellStyle name="Název 3 2" xfId="1483" xr:uid="{00000000-0005-0000-0000-0000CA050000}"/>
    <cellStyle name="Název 3 2 2" xfId="1484" xr:uid="{00000000-0005-0000-0000-0000CB050000}"/>
    <cellStyle name="Název 3 3" xfId="1485" xr:uid="{00000000-0005-0000-0000-0000CC050000}"/>
    <cellStyle name="Název 3 4" xfId="1486" xr:uid="{00000000-0005-0000-0000-0000CD050000}"/>
    <cellStyle name="Název 3 5" xfId="1487" xr:uid="{00000000-0005-0000-0000-0000CE050000}"/>
    <cellStyle name="Název 30" xfId="1488" xr:uid="{00000000-0005-0000-0000-0000CF050000}"/>
    <cellStyle name="Název 31" xfId="1489" xr:uid="{00000000-0005-0000-0000-0000D0050000}"/>
    <cellStyle name="Název 32" xfId="1490" xr:uid="{00000000-0005-0000-0000-0000D1050000}"/>
    <cellStyle name="Název 33" xfId="1491" xr:uid="{00000000-0005-0000-0000-0000D2050000}"/>
    <cellStyle name="Název 4" xfId="1492" xr:uid="{00000000-0005-0000-0000-0000D3050000}"/>
    <cellStyle name="Název 5" xfId="1493" xr:uid="{00000000-0005-0000-0000-0000D4050000}"/>
    <cellStyle name="Název 6" xfId="1494" xr:uid="{00000000-0005-0000-0000-0000D5050000}"/>
    <cellStyle name="Název 7" xfId="1495" xr:uid="{00000000-0005-0000-0000-0000D6050000}"/>
    <cellStyle name="Název 8" xfId="1496" xr:uid="{00000000-0005-0000-0000-0000D7050000}"/>
    <cellStyle name="Název 9" xfId="1497" xr:uid="{00000000-0005-0000-0000-0000D8050000}"/>
    <cellStyle name="Neutrální 10" xfId="1498" xr:uid="{00000000-0005-0000-0000-0000D9050000}"/>
    <cellStyle name="Neutrální 11" xfId="1499" xr:uid="{00000000-0005-0000-0000-0000DA050000}"/>
    <cellStyle name="Neutrální 12" xfId="1500" xr:uid="{00000000-0005-0000-0000-0000DB050000}"/>
    <cellStyle name="Neutrální 13" xfId="1501" xr:uid="{00000000-0005-0000-0000-0000DC050000}"/>
    <cellStyle name="Neutrální 14" xfId="1502" xr:uid="{00000000-0005-0000-0000-0000DD050000}"/>
    <cellStyle name="Neutrální 15" xfId="1503" xr:uid="{00000000-0005-0000-0000-0000DE050000}"/>
    <cellStyle name="Neutrální 16" xfId="1504" xr:uid="{00000000-0005-0000-0000-0000DF050000}"/>
    <cellStyle name="Neutrální 17" xfId="1505" xr:uid="{00000000-0005-0000-0000-0000E0050000}"/>
    <cellStyle name="Neutrální 18" xfId="1506" xr:uid="{00000000-0005-0000-0000-0000E1050000}"/>
    <cellStyle name="Neutrální 19" xfId="1507" xr:uid="{00000000-0005-0000-0000-0000E2050000}"/>
    <cellStyle name="Neutrální 2" xfId="1508" xr:uid="{00000000-0005-0000-0000-0000E3050000}"/>
    <cellStyle name="Neutrální 2 2" xfId="1509" xr:uid="{00000000-0005-0000-0000-0000E4050000}"/>
    <cellStyle name="Neutrální 2 2 2" xfId="1510" xr:uid="{00000000-0005-0000-0000-0000E5050000}"/>
    <cellStyle name="Neutrální 2 3" xfId="1511" xr:uid="{00000000-0005-0000-0000-0000E6050000}"/>
    <cellStyle name="Neutrální 2 4" xfId="1512" xr:uid="{00000000-0005-0000-0000-0000E7050000}"/>
    <cellStyle name="Neutrální 2 5" xfId="1513" xr:uid="{00000000-0005-0000-0000-0000E8050000}"/>
    <cellStyle name="Neutrální 20" xfId="1514" xr:uid="{00000000-0005-0000-0000-0000E9050000}"/>
    <cellStyle name="Neutrální 21" xfId="1515" xr:uid="{00000000-0005-0000-0000-0000EA050000}"/>
    <cellStyle name="Neutrální 22" xfId="1516" xr:uid="{00000000-0005-0000-0000-0000EB050000}"/>
    <cellStyle name="Neutrální 23" xfId="1517" xr:uid="{00000000-0005-0000-0000-0000EC050000}"/>
    <cellStyle name="Neutrální 24" xfId="1518" xr:uid="{00000000-0005-0000-0000-0000ED050000}"/>
    <cellStyle name="Neutrální 25" xfId="1519" xr:uid="{00000000-0005-0000-0000-0000EE050000}"/>
    <cellStyle name="Neutrální 26" xfId="1520" xr:uid="{00000000-0005-0000-0000-0000EF050000}"/>
    <cellStyle name="Neutrální 27" xfId="1521" xr:uid="{00000000-0005-0000-0000-0000F0050000}"/>
    <cellStyle name="Neutrální 28" xfId="1522" xr:uid="{00000000-0005-0000-0000-0000F1050000}"/>
    <cellStyle name="Neutrální 29" xfId="1523" xr:uid="{00000000-0005-0000-0000-0000F2050000}"/>
    <cellStyle name="Neutrální 3" xfId="1524" xr:uid="{00000000-0005-0000-0000-0000F3050000}"/>
    <cellStyle name="Neutrální 3 2" xfId="1525" xr:uid="{00000000-0005-0000-0000-0000F4050000}"/>
    <cellStyle name="Neutrální 3 2 2" xfId="1526" xr:uid="{00000000-0005-0000-0000-0000F5050000}"/>
    <cellStyle name="Neutrální 3 3" xfId="1527" xr:uid="{00000000-0005-0000-0000-0000F6050000}"/>
    <cellStyle name="Neutrální 3 4" xfId="1528" xr:uid="{00000000-0005-0000-0000-0000F7050000}"/>
    <cellStyle name="Neutrální 3 5" xfId="1529" xr:uid="{00000000-0005-0000-0000-0000F8050000}"/>
    <cellStyle name="Neutrální 30" xfId="1530" xr:uid="{00000000-0005-0000-0000-0000F9050000}"/>
    <cellStyle name="Neutrální 31" xfId="1531" xr:uid="{00000000-0005-0000-0000-0000FA050000}"/>
    <cellStyle name="Neutrální 32" xfId="1532" xr:uid="{00000000-0005-0000-0000-0000FB050000}"/>
    <cellStyle name="Neutrální 33" xfId="1533" xr:uid="{00000000-0005-0000-0000-0000FC050000}"/>
    <cellStyle name="Neutrální 4" xfId="1534" xr:uid="{00000000-0005-0000-0000-0000FD050000}"/>
    <cellStyle name="Neutrální 5" xfId="1535" xr:uid="{00000000-0005-0000-0000-0000FE050000}"/>
    <cellStyle name="Neutrální 6" xfId="1536" xr:uid="{00000000-0005-0000-0000-0000FF050000}"/>
    <cellStyle name="Neutrální 7" xfId="1537" xr:uid="{00000000-0005-0000-0000-000000060000}"/>
    <cellStyle name="Neutrální 8" xfId="1538" xr:uid="{00000000-0005-0000-0000-000001060000}"/>
    <cellStyle name="Neutrální 9" xfId="1539" xr:uid="{00000000-0005-0000-0000-000002060000}"/>
    <cellStyle name="Normal_Int. Data Table" xfId="1540" xr:uid="{00000000-0005-0000-0000-000003060000}"/>
    <cellStyle name="Normální" xfId="0" builtinId="0"/>
    <cellStyle name="normální 10" xfId="1541" xr:uid="{00000000-0005-0000-0000-000005060000}"/>
    <cellStyle name="normální 10 10" xfId="1542" xr:uid="{00000000-0005-0000-0000-000006060000}"/>
    <cellStyle name="normální 10 10 2" xfId="1543" xr:uid="{00000000-0005-0000-0000-000007060000}"/>
    <cellStyle name="normální 10 10 3" xfId="1544" xr:uid="{00000000-0005-0000-0000-000008060000}"/>
    <cellStyle name="normální 10 10 3 2" xfId="3208" xr:uid="{00000000-0005-0000-0000-000009060000}"/>
    <cellStyle name="normální 10 11" xfId="1545" xr:uid="{00000000-0005-0000-0000-00000A060000}"/>
    <cellStyle name="normální 10 11 2" xfId="1546" xr:uid="{00000000-0005-0000-0000-00000B060000}"/>
    <cellStyle name="normální 10 11 2 2" xfId="3210" xr:uid="{00000000-0005-0000-0000-00000C060000}"/>
    <cellStyle name="normální 10 11 3" xfId="3307" xr:uid="{00000000-0005-0000-0000-00000D060000}"/>
    <cellStyle name="normální 10 11 4" xfId="3209" xr:uid="{00000000-0005-0000-0000-00000E060000}"/>
    <cellStyle name="normální 10 12" xfId="1547" xr:uid="{00000000-0005-0000-0000-00000F060000}"/>
    <cellStyle name="normální 10 12 2" xfId="1548" xr:uid="{00000000-0005-0000-0000-000010060000}"/>
    <cellStyle name="Normální 10 12 3" xfId="1549" xr:uid="{00000000-0005-0000-0000-000011060000}"/>
    <cellStyle name="Normální 10 12 3 2" xfId="3211" xr:uid="{00000000-0005-0000-0000-000012060000}"/>
    <cellStyle name="Normální 10 13" xfId="1550" xr:uid="{00000000-0005-0000-0000-000013060000}"/>
    <cellStyle name="Normální 10 13 2" xfId="1551" xr:uid="{00000000-0005-0000-0000-000014060000}"/>
    <cellStyle name="Normální 10 13 3" xfId="1552" xr:uid="{00000000-0005-0000-0000-000015060000}"/>
    <cellStyle name="Normální 10 13 3 2" xfId="3212" xr:uid="{00000000-0005-0000-0000-000016060000}"/>
    <cellStyle name="Normální 10 14" xfId="1553" xr:uid="{00000000-0005-0000-0000-000017060000}"/>
    <cellStyle name="Normální 10 14 2" xfId="1554" xr:uid="{00000000-0005-0000-0000-000018060000}"/>
    <cellStyle name="Normální 10 14 3" xfId="1555" xr:uid="{00000000-0005-0000-0000-000019060000}"/>
    <cellStyle name="Normální 10 14 3 2" xfId="3213" xr:uid="{00000000-0005-0000-0000-00001A060000}"/>
    <cellStyle name="Normální 10 15" xfId="1556" xr:uid="{00000000-0005-0000-0000-00001B060000}"/>
    <cellStyle name="Normální 10 15 2" xfId="1557" xr:uid="{00000000-0005-0000-0000-00001C060000}"/>
    <cellStyle name="Normální 10 15 3" xfId="1558" xr:uid="{00000000-0005-0000-0000-00001D060000}"/>
    <cellStyle name="Normální 10 15 3 2" xfId="3214" xr:uid="{00000000-0005-0000-0000-00001E060000}"/>
    <cellStyle name="Normální 10 16" xfId="1559" xr:uid="{00000000-0005-0000-0000-00001F060000}"/>
    <cellStyle name="Normální 10 16 2" xfId="1560" xr:uid="{00000000-0005-0000-0000-000020060000}"/>
    <cellStyle name="Normální 10 16 3" xfId="1561" xr:uid="{00000000-0005-0000-0000-000021060000}"/>
    <cellStyle name="Normální 10 16 3 2" xfId="3215" xr:uid="{00000000-0005-0000-0000-000022060000}"/>
    <cellStyle name="Normální 10 17" xfId="1562" xr:uid="{00000000-0005-0000-0000-000023060000}"/>
    <cellStyle name="Normální 10 17 2" xfId="1563" xr:uid="{00000000-0005-0000-0000-000024060000}"/>
    <cellStyle name="Normální 10 17 3" xfId="1564" xr:uid="{00000000-0005-0000-0000-000025060000}"/>
    <cellStyle name="Normální 10 17 3 2" xfId="3216" xr:uid="{00000000-0005-0000-0000-000026060000}"/>
    <cellStyle name="Normální 10 18" xfId="1565" xr:uid="{00000000-0005-0000-0000-000027060000}"/>
    <cellStyle name="Normální 10 18 2" xfId="1566" xr:uid="{00000000-0005-0000-0000-000028060000}"/>
    <cellStyle name="Normální 10 18 3" xfId="1567" xr:uid="{00000000-0005-0000-0000-000029060000}"/>
    <cellStyle name="Normální 10 18 3 2" xfId="3217" xr:uid="{00000000-0005-0000-0000-00002A060000}"/>
    <cellStyle name="Normální 10 19" xfId="1568" xr:uid="{00000000-0005-0000-0000-00002B060000}"/>
    <cellStyle name="Normální 10 19 2" xfId="1569" xr:uid="{00000000-0005-0000-0000-00002C060000}"/>
    <cellStyle name="Normální 10 19 3" xfId="1570" xr:uid="{00000000-0005-0000-0000-00002D060000}"/>
    <cellStyle name="Normální 10 19 3 2" xfId="3218" xr:uid="{00000000-0005-0000-0000-00002E060000}"/>
    <cellStyle name="normální 10 2" xfId="1571" xr:uid="{00000000-0005-0000-0000-00002F060000}"/>
    <cellStyle name="normální 10 2 10" xfId="1572" xr:uid="{00000000-0005-0000-0000-000030060000}"/>
    <cellStyle name="Normální 10 2 11" xfId="1573" xr:uid="{00000000-0005-0000-0000-000031060000}"/>
    <cellStyle name="normální 10 2 12" xfId="1574" xr:uid="{00000000-0005-0000-0000-000032060000}"/>
    <cellStyle name="Normální 10 2 13" xfId="1575" xr:uid="{00000000-0005-0000-0000-000033060000}"/>
    <cellStyle name="Normální 10 2 14" xfId="3308" xr:uid="{00000000-0005-0000-0000-000034060000}"/>
    <cellStyle name="Normální 10 2 2" xfId="1576" xr:uid="{00000000-0005-0000-0000-000035060000}"/>
    <cellStyle name="normální 10 2 3" xfId="1577" xr:uid="{00000000-0005-0000-0000-000036060000}"/>
    <cellStyle name="normální 10 2 4" xfId="1578" xr:uid="{00000000-0005-0000-0000-000037060000}"/>
    <cellStyle name="normální 10 2 5" xfId="1579" xr:uid="{00000000-0005-0000-0000-000038060000}"/>
    <cellStyle name="normální 10 2 6" xfId="1580" xr:uid="{00000000-0005-0000-0000-000039060000}"/>
    <cellStyle name="normální 10 2 7" xfId="1581" xr:uid="{00000000-0005-0000-0000-00003A060000}"/>
    <cellStyle name="normální 10 2 8" xfId="1582" xr:uid="{00000000-0005-0000-0000-00003B060000}"/>
    <cellStyle name="normální 10 2 9" xfId="1583" xr:uid="{00000000-0005-0000-0000-00003C060000}"/>
    <cellStyle name="Normální 10 20" xfId="1584" xr:uid="{00000000-0005-0000-0000-00003D060000}"/>
    <cellStyle name="Normální 10 20 2" xfId="1585" xr:uid="{00000000-0005-0000-0000-00003E060000}"/>
    <cellStyle name="Normální 10 20 3" xfId="1586" xr:uid="{00000000-0005-0000-0000-00003F060000}"/>
    <cellStyle name="Normální 10 20 3 2" xfId="3219" xr:uid="{00000000-0005-0000-0000-000040060000}"/>
    <cellStyle name="Normální 10 21" xfId="1587" xr:uid="{00000000-0005-0000-0000-000041060000}"/>
    <cellStyle name="Normální 10 22" xfId="1588" xr:uid="{00000000-0005-0000-0000-000042060000}"/>
    <cellStyle name="Normální 10 23" xfId="1589" xr:uid="{00000000-0005-0000-0000-000043060000}"/>
    <cellStyle name="Normální 10 24" xfId="1590" xr:uid="{00000000-0005-0000-0000-000044060000}"/>
    <cellStyle name="Normální 10 25" xfId="1591" xr:uid="{00000000-0005-0000-0000-000045060000}"/>
    <cellStyle name="Normální 10 26" xfId="1592" xr:uid="{00000000-0005-0000-0000-000046060000}"/>
    <cellStyle name="Normální 10 27" xfId="1593" xr:uid="{00000000-0005-0000-0000-000047060000}"/>
    <cellStyle name="Normální 10 28" xfId="1594" xr:uid="{00000000-0005-0000-0000-000048060000}"/>
    <cellStyle name="Normální 10 29" xfId="1595" xr:uid="{00000000-0005-0000-0000-000049060000}"/>
    <cellStyle name="normální 10 3" xfId="1596" xr:uid="{00000000-0005-0000-0000-00004A060000}"/>
    <cellStyle name="normální 10 3 10" xfId="1597" xr:uid="{00000000-0005-0000-0000-00004B060000}"/>
    <cellStyle name="Normální 10 3 11" xfId="1598" xr:uid="{00000000-0005-0000-0000-00004C060000}"/>
    <cellStyle name="normální 10 3 12" xfId="1599" xr:uid="{00000000-0005-0000-0000-00004D060000}"/>
    <cellStyle name="Normální 10 3 13" xfId="1600" xr:uid="{00000000-0005-0000-0000-00004E060000}"/>
    <cellStyle name="Normální 10 3 14" xfId="3309" xr:uid="{00000000-0005-0000-0000-00004F060000}"/>
    <cellStyle name="Normální 10 3 2" xfId="1601" xr:uid="{00000000-0005-0000-0000-000050060000}"/>
    <cellStyle name="normální 10 3 3" xfId="1602" xr:uid="{00000000-0005-0000-0000-000051060000}"/>
    <cellStyle name="normální 10 3 4" xfId="1603" xr:uid="{00000000-0005-0000-0000-000052060000}"/>
    <cellStyle name="normální 10 3 5" xfId="1604" xr:uid="{00000000-0005-0000-0000-000053060000}"/>
    <cellStyle name="normální 10 3 6" xfId="1605" xr:uid="{00000000-0005-0000-0000-000054060000}"/>
    <cellStyle name="normální 10 3 7" xfId="1606" xr:uid="{00000000-0005-0000-0000-000055060000}"/>
    <cellStyle name="normální 10 3 8" xfId="1607" xr:uid="{00000000-0005-0000-0000-000056060000}"/>
    <cellStyle name="normální 10 3 9" xfId="1608" xr:uid="{00000000-0005-0000-0000-000057060000}"/>
    <cellStyle name="Normální 10 30" xfId="1609" xr:uid="{00000000-0005-0000-0000-000058060000}"/>
    <cellStyle name="Normální 10 31" xfId="1610" xr:uid="{00000000-0005-0000-0000-000059060000}"/>
    <cellStyle name="normální 10 32" xfId="1611" xr:uid="{00000000-0005-0000-0000-00005A060000}"/>
    <cellStyle name="normální 10 33" xfId="1612" xr:uid="{00000000-0005-0000-0000-00005B060000}"/>
    <cellStyle name="normální 10 34" xfId="1613" xr:uid="{00000000-0005-0000-0000-00005C060000}"/>
    <cellStyle name="normální 10 35" xfId="1614" xr:uid="{00000000-0005-0000-0000-00005D060000}"/>
    <cellStyle name="normální 10 36" xfId="1615" xr:uid="{00000000-0005-0000-0000-00005E060000}"/>
    <cellStyle name="normální 10 37" xfId="1616" xr:uid="{00000000-0005-0000-0000-00005F060000}"/>
    <cellStyle name="normální 10 38" xfId="1617" xr:uid="{00000000-0005-0000-0000-000060060000}"/>
    <cellStyle name="normální 10 39" xfId="1618" xr:uid="{00000000-0005-0000-0000-000061060000}"/>
    <cellStyle name="normální 10 39 2" xfId="1619" xr:uid="{00000000-0005-0000-0000-000062060000}"/>
    <cellStyle name="normální 10 39 3" xfId="1620" xr:uid="{00000000-0005-0000-0000-000063060000}"/>
    <cellStyle name="normální 10 39 4" xfId="1621" xr:uid="{00000000-0005-0000-0000-000064060000}"/>
    <cellStyle name="normální 10 4" xfId="1622" xr:uid="{00000000-0005-0000-0000-000065060000}"/>
    <cellStyle name="normální 10 4 2" xfId="1623" xr:uid="{00000000-0005-0000-0000-000066060000}"/>
    <cellStyle name="normální 10 4 2 2" xfId="3221" xr:uid="{00000000-0005-0000-0000-000067060000}"/>
    <cellStyle name="normální 10 4 3" xfId="3310" xr:uid="{00000000-0005-0000-0000-000068060000}"/>
    <cellStyle name="normální 10 4 4" xfId="3220" xr:uid="{00000000-0005-0000-0000-000069060000}"/>
    <cellStyle name="normální 10 40" xfId="1624" xr:uid="{00000000-0005-0000-0000-00006A060000}"/>
    <cellStyle name="normální 10 40 2" xfId="1625" xr:uid="{00000000-0005-0000-0000-00006B060000}"/>
    <cellStyle name="normální 10 40 3" xfId="1626" xr:uid="{00000000-0005-0000-0000-00006C060000}"/>
    <cellStyle name="normální 10 40 4" xfId="1627" xr:uid="{00000000-0005-0000-0000-00006D060000}"/>
    <cellStyle name="normální 10 41" xfId="1628" xr:uid="{00000000-0005-0000-0000-00006E060000}"/>
    <cellStyle name="normální 10 41 2" xfId="1629" xr:uid="{00000000-0005-0000-0000-00006F060000}"/>
    <cellStyle name="normální 10 41 3" xfId="1630" xr:uid="{00000000-0005-0000-0000-000070060000}"/>
    <cellStyle name="normální 10 41 4" xfId="1631" xr:uid="{00000000-0005-0000-0000-000071060000}"/>
    <cellStyle name="normální 10 42" xfId="1632" xr:uid="{00000000-0005-0000-0000-000072060000}"/>
    <cellStyle name="normální 10 42 2" xfId="1633" xr:uid="{00000000-0005-0000-0000-000073060000}"/>
    <cellStyle name="normální 10 42 3" xfId="1634" xr:uid="{00000000-0005-0000-0000-000074060000}"/>
    <cellStyle name="normální 10 42 4" xfId="1635" xr:uid="{00000000-0005-0000-0000-000075060000}"/>
    <cellStyle name="normální 10 43" xfId="1636" xr:uid="{00000000-0005-0000-0000-000076060000}"/>
    <cellStyle name="normální 10 43 2" xfId="1637" xr:uid="{00000000-0005-0000-0000-000077060000}"/>
    <cellStyle name="normální 10 43 3" xfId="1638" xr:uid="{00000000-0005-0000-0000-000078060000}"/>
    <cellStyle name="normální 10 43 4" xfId="1639" xr:uid="{00000000-0005-0000-0000-000079060000}"/>
    <cellStyle name="normální 10 44" xfId="1640" xr:uid="{00000000-0005-0000-0000-00007A060000}"/>
    <cellStyle name="normální 10 44 2" xfId="1641" xr:uid="{00000000-0005-0000-0000-00007B060000}"/>
    <cellStyle name="normální 10 44 3" xfId="1642" xr:uid="{00000000-0005-0000-0000-00007C060000}"/>
    <cellStyle name="normální 10 44 4" xfId="1643" xr:uid="{00000000-0005-0000-0000-00007D060000}"/>
    <cellStyle name="normální 10 45" xfId="1644" xr:uid="{00000000-0005-0000-0000-00007E060000}"/>
    <cellStyle name="normální 10 46" xfId="1645" xr:uid="{00000000-0005-0000-0000-00007F060000}"/>
    <cellStyle name="normální 10 47" xfId="1646" xr:uid="{00000000-0005-0000-0000-000080060000}"/>
    <cellStyle name="normální 10 48" xfId="1647" xr:uid="{00000000-0005-0000-0000-000081060000}"/>
    <cellStyle name="normální 10 49" xfId="1648" xr:uid="{00000000-0005-0000-0000-000082060000}"/>
    <cellStyle name="normální 10 5" xfId="1649" xr:uid="{00000000-0005-0000-0000-000083060000}"/>
    <cellStyle name="normální 10 5 2" xfId="1650" xr:uid="{00000000-0005-0000-0000-000084060000}"/>
    <cellStyle name="normální 10 5 3" xfId="1651" xr:uid="{00000000-0005-0000-0000-000085060000}"/>
    <cellStyle name="normální 10 5 3 2" xfId="3222" xr:uid="{00000000-0005-0000-0000-000086060000}"/>
    <cellStyle name="normální 10 50" xfId="1652" xr:uid="{00000000-0005-0000-0000-000087060000}"/>
    <cellStyle name="normální 10 51" xfId="1653" xr:uid="{00000000-0005-0000-0000-000088060000}"/>
    <cellStyle name="normální 10 52" xfId="1654" xr:uid="{00000000-0005-0000-0000-000089060000}"/>
    <cellStyle name="normální 10 52 2" xfId="1655" xr:uid="{00000000-0005-0000-0000-00008A060000}"/>
    <cellStyle name="normální 10 52 3" xfId="1656" xr:uid="{00000000-0005-0000-0000-00008B060000}"/>
    <cellStyle name="normální 10 53" xfId="1657" xr:uid="{00000000-0005-0000-0000-00008C060000}"/>
    <cellStyle name="normální 10 54" xfId="1658" xr:uid="{00000000-0005-0000-0000-00008D060000}"/>
    <cellStyle name="normální 10 55" xfId="1659" xr:uid="{00000000-0005-0000-0000-00008E060000}"/>
    <cellStyle name="normální 10 56" xfId="1660" xr:uid="{00000000-0005-0000-0000-00008F060000}"/>
    <cellStyle name="normální 10 57" xfId="1661" xr:uid="{00000000-0005-0000-0000-000090060000}"/>
    <cellStyle name="normální 10 58" xfId="1662" xr:uid="{00000000-0005-0000-0000-000091060000}"/>
    <cellStyle name="normální 10 59" xfId="1663" xr:uid="{00000000-0005-0000-0000-000092060000}"/>
    <cellStyle name="normální 10 6" xfId="1664" xr:uid="{00000000-0005-0000-0000-000093060000}"/>
    <cellStyle name="normální 10 6 2" xfId="1665" xr:uid="{00000000-0005-0000-0000-000094060000}"/>
    <cellStyle name="normální 10 6 3" xfId="1666" xr:uid="{00000000-0005-0000-0000-000095060000}"/>
    <cellStyle name="normální 10 6 3 2" xfId="3223" xr:uid="{00000000-0005-0000-0000-000096060000}"/>
    <cellStyle name="normální 10 60" xfId="1667" xr:uid="{00000000-0005-0000-0000-000097060000}"/>
    <cellStyle name="normální 10 61" xfId="1668" xr:uid="{00000000-0005-0000-0000-000098060000}"/>
    <cellStyle name="normální 10 62" xfId="1669" xr:uid="{00000000-0005-0000-0000-000099060000}"/>
    <cellStyle name="normální 10 63" xfId="1670" xr:uid="{00000000-0005-0000-0000-00009A060000}"/>
    <cellStyle name="normální 10 64" xfId="1671" xr:uid="{00000000-0005-0000-0000-00009B060000}"/>
    <cellStyle name="normální 10 65" xfId="1672" xr:uid="{00000000-0005-0000-0000-00009C060000}"/>
    <cellStyle name="normální 10 66" xfId="1673" xr:uid="{00000000-0005-0000-0000-00009D060000}"/>
    <cellStyle name="normální 10 67" xfId="1674" xr:uid="{00000000-0005-0000-0000-00009E060000}"/>
    <cellStyle name="normální 10 68" xfId="1675" xr:uid="{00000000-0005-0000-0000-00009F060000}"/>
    <cellStyle name="normální 10 69" xfId="1676" xr:uid="{00000000-0005-0000-0000-0000A0060000}"/>
    <cellStyle name="normální 10 7" xfId="1677" xr:uid="{00000000-0005-0000-0000-0000A1060000}"/>
    <cellStyle name="normální 10 7 2" xfId="1678" xr:uid="{00000000-0005-0000-0000-0000A2060000}"/>
    <cellStyle name="normální 10 7 3" xfId="1679" xr:uid="{00000000-0005-0000-0000-0000A3060000}"/>
    <cellStyle name="normální 10 7 3 2" xfId="3224" xr:uid="{00000000-0005-0000-0000-0000A4060000}"/>
    <cellStyle name="normální 10 70" xfId="1680" xr:uid="{00000000-0005-0000-0000-0000A5060000}"/>
    <cellStyle name="normální 10 71" xfId="3320" xr:uid="{00000000-0005-0000-0000-0000A6060000}"/>
    <cellStyle name="normální 10 8" xfId="1681" xr:uid="{00000000-0005-0000-0000-0000A7060000}"/>
    <cellStyle name="normální 10 8 2" xfId="1682" xr:uid="{00000000-0005-0000-0000-0000A8060000}"/>
    <cellStyle name="normální 10 8 3" xfId="1683" xr:uid="{00000000-0005-0000-0000-0000A9060000}"/>
    <cellStyle name="normální 10 8 3 2" xfId="3225" xr:uid="{00000000-0005-0000-0000-0000AA060000}"/>
    <cellStyle name="normální 10 9" xfId="1684" xr:uid="{00000000-0005-0000-0000-0000AB060000}"/>
    <cellStyle name="normální 10 9 2" xfId="1685" xr:uid="{00000000-0005-0000-0000-0000AC060000}"/>
    <cellStyle name="normální 10 9 3" xfId="1686" xr:uid="{00000000-0005-0000-0000-0000AD060000}"/>
    <cellStyle name="normální 10 9 3 2" xfId="3226" xr:uid="{00000000-0005-0000-0000-0000AE060000}"/>
    <cellStyle name="normální 100" xfId="1687" xr:uid="{00000000-0005-0000-0000-0000AF060000}"/>
    <cellStyle name="normální 101" xfId="1688" xr:uid="{00000000-0005-0000-0000-0000B0060000}"/>
    <cellStyle name="normální 102" xfId="1689" xr:uid="{00000000-0005-0000-0000-0000B1060000}"/>
    <cellStyle name="normální 103" xfId="1690" xr:uid="{00000000-0005-0000-0000-0000B2060000}"/>
    <cellStyle name="normální 104" xfId="1691" xr:uid="{00000000-0005-0000-0000-0000B3060000}"/>
    <cellStyle name="normální 105" xfId="1692" xr:uid="{00000000-0005-0000-0000-0000B4060000}"/>
    <cellStyle name="normální 106" xfId="1693" xr:uid="{00000000-0005-0000-0000-0000B5060000}"/>
    <cellStyle name="normální 107" xfId="1694" xr:uid="{00000000-0005-0000-0000-0000B6060000}"/>
    <cellStyle name="normální 107 2" xfId="1695" xr:uid="{00000000-0005-0000-0000-0000B7060000}"/>
    <cellStyle name="normální 107 2 2" xfId="1696" xr:uid="{00000000-0005-0000-0000-0000B8060000}"/>
    <cellStyle name="normální 107 3" xfId="1697" xr:uid="{00000000-0005-0000-0000-0000B9060000}"/>
    <cellStyle name="normální 108" xfId="1698" xr:uid="{00000000-0005-0000-0000-0000BA060000}"/>
    <cellStyle name="normální 11" xfId="1699" xr:uid="{00000000-0005-0000-0000-0000BB060000}"/>
    <cellStyle name="normální 11 2" xfId="1700" xr:uid="{00000000-0005-0000-0000-0000BC060000}"/>
    <cellStyle name="normální 11 2 2" xfId="1701" xr:uid="{00000000-0005-0000-0000-0000BD060000}"/>
    <cellStyle name="normální 11 2 2 2" xfId="3228" xr:uid="{00000000-0005-0000-0000-0000BE060000}"/>
    <cellStyle name="normální 11 2 3" xfId="3311" xr:uid="{00000000-0005-0000-0000-0000BF060000}"/>
    <cellStyle name="normální 11 2 4" xfId="3227" xr:uid="{00000000-0005-0000-0000-0000C0060000}"/>
    <cellStyle name="normální 11 3" xfId="1702" xr:uid="{00000000-0005-0000-0000-0000C1060000}"/>
    <cellStyle name="normální 11 4" xfId="1703" xr:uid="{00000000-0005-0000-0000-0000C2060000}"/>
    <cellStyle name="normální 11 5" xfId="1704" xr:uid="{00000000-0005-0000-0000-0000C3060000}"/>
    <cellStyle name="normální 11 6" xfId="1705" xr:uid="{00000000-0005-0000-0000-0000C4060000}"/>
    <cellStyle name="normální 11 7" xfId="3321" xr:uid="{00000000-0005-0000-0000-0000C5060000}"/>
    <cellStyle name="normální 12" xfId="1706" xr:uid="{00000000-0005-0000-0000-0000C6060000}"/>
    <cellStyle name="Normální 12 2" xfId="1707" xr:uid="{00000000-0005-0000-0000-0000C7060000}"/>
    <cellStyle name="Normální 12 3" xfId="1708" xr:uid="{00000000-0005-0000-0000-0000C8060000}"/>
    <cellStyle name="Normální 12 4" xfId="1709" xr:uid="{00000000-0005-0000-0000-0000C9060000}"/>
    <cellStyle name="Normální 12 5" xfId="1710" xr:uid="{00000000-0005-0000-0000-0000CA060000}"/>
    <cellStyle name="Normální 12 6" xfId="1711" xr:uid="{00000000-0005-0000-0000-0000CB060000}"/>
    <cellStyle name="normální 13" xfId="1712" xr:uid="{00000000-0005-0000-0000-0000CC060000}"/>
    <cellStyle name="Normální 13 2" xfId="1713" xr:uid="{00000000-0005-0000-0000-0000CD060000}"/>
    <cellStyle name="Normální 13 2 2" xfId="1714" xr:uid="{00000000-0005-0000-0000-0000CE060000}"/>
    <cellStyle name="Normální 13 2 2 2" xfId="3229" xr:uid="{00000000-0005-0000-0000-0000CF060000}"/>
    <cellStyle name="Normální 13 3" xfId="1715" xr:uid="{00000000-0005-0000-0000-0000D0060000}"/>
    <cellStyle name="Normální 13 3 2" xfId="3230" xr:uid="{00000000-0005-0000-0000-0000D1060000}"/>
    <cellStyle name="Normální 13 4" xfId="1716" xr:uid="{00000000-0005-0000-0000-0000D2060000}"/>
    <cellStyle name="normální 14" xfId="1717" xr:uid="{00000000-0005-0000-0000-0000D3060000}"/>
    <cellStyle name="Normální 14 2" xfId="1718" xr:uid="{00000000-0005-0000-0000-0000D4060000}"/>
    <cellStyle name="Normální 14 3" xfId="1719" xr:uid="{00000000-0005-0000-0000-0000D5060000}"/>
    <cellStyle name="normální 15" xfId="1720" xr:uid="{00000000-0005-0000-0000-0000D6060000}"/>
    <cellStyle name="Normální 15 2" xfId="1721" xr:uid="{00000000-0005-0000-0000-0000D7060000}"/>
    <cellStyle name="normální 16" xfId="1722" xr:uid="{00000000-0005-0000-0000-0000D8060000}"/>
    <cellStyle name="Normální 16 2" xfId="1723" xr:uid="{00000000-0005-0000-0000-0000D9060000}"/>
    <cellStyle name="normální 17" xfId="1724" xr:uid="{00000000-0005-0000-0000-0000DA060000}"/>
    <cellStyle name="normální 18" xfId="1725" xr:uid="{00000000-0005-0000-0000-0000DB060000}"/>
    <cellStyle name="normální 19" xfId="1726" xr:uid="{00000000-0005-0000-0000-0000DC060000}"/>
    <cellStyle name="normální 2" xfId="1727" xr:uid="{00000000-0005-0000-0000-0000DD060000}"/>
    <cellStyle name="normální 2 10" xfId="1728" xr:uid="{00000000-0005-0000-0000-0000DE060000}"/>
    <cellStyle name="normální 2 10 10" xfId="1729" xr:uid="{00000000-0005-0000-0000-0000DF060000}"/>
    <cellStyle name="Normální 2 10 11" xfId="1730" xr:uid="{00000000-0005-0000-0000-0000E0060000}"/>
    <cellStyle name="Normální 2 10 12" xfId="1731" xr:uid="{00000000-0005-0000-0000-0000E1060000}"/>
    <cellStyle name="Normální 2 10 13" xfId="1732" xr:uid="{00000000-0005-0000-0000-0000E2060000}"/>
    <cellStyle name="Normální 2 10 14" xfId="1733" xr:uid="{00000000-0005-0000-0000-0000E3060000}"/>
    <cellStyle name="Normální 2 10 15" xfId="1734" xr:uid="{00000000-0005-0000-0000-0000E4060000}"/>
    <cellStyle name="Normální 2 10 16" xfId="1735" xr:uid="{00000000-0005-0000-0000-0000E5060000}"/>
    <cellStyle name="Normální 2 10 17" xfId="1736" xr:uid="{00000000-0005-0000-0000-0000E6060000}"/>
    <cellStyle name="Normální 2 10 2" xfId="1737" xr:uid="{00000000-0005-0000-0000-0000E7060000}"/>
    <cellStyle name="normální 2 10 3" xfId="1738" xr:uid="{00000000-0005-0000-0000-0000E8060000}"/>
    <cellStyle name="normální 2 10 4" xfId="1739" xr:uid="{00000000-0005-0000-0000-0000E9060000}"/>
    <cellStyle name="normální 2 10 5" xfId="1740" xr:uid="{00000000-0005-0000-0000-0000EA060000}"/>
    <cellStyle name="normální 2 10 6" xfId="1741" xr:uid="{00000000-0005-0000-0000-0000EB060000}"/>
    <cellStyle name="normální 2 10 7" xfId="1742" xr:uid="{00000000-0005-0000-0000-0000EC060000}"/>
    <cellStyle name="normální 2 10 8" xfId="1743" xr:uid="{00000000-0005-0000-0000-0000ED060000}"/>
    <cellStyle name="normální 2 10 9" xfId="1744" xr:uid="{00000000-0005-0000-0000-0000EE060000}"/>
    <cellStyle name="normální 2 11" xfId="1745" xr:uid="{00000000-0005-0000-0000-0000EF060000}"/>
    <cellStyle name="normální 2 11 2" xfId="1746" xr:uid="{00000000-0005-0000-0000-0000F0060000}"/>
    <cellStyle name="Normální 2 11 3" xfId="1747" xr:uid="{00000000-0005-0000-0000-0000F1060000}"/>
    <cellStyle name="Normální 2 11 4" xfId="1748" xr:uid="{00000000-0005-0000-0000-0000F2060000}"/>
    <cellStyle name="Normální 2 11 5" xfId="1749" xr:uid="{00000000-0005-0000-0000-0000F3060000}"/>
    <cellStyle name="Normální 2 11 6" xfId="1750" xr:uid="{00000000-0005-0000-0000-0000F4060000}"/>
    <cellStyle name="Normální 2 11 7" xfId="1751" xr:uid="{00000000-0005-0000-0000-0000F5060000}"/>
    <cellStyle name="Normální 2 11 8" xfId="1752" xr:uid="{00000000-0005-0000-0000-0000F6060000}"/>
    <cellStyle name="Normální 2 11 9" xfId="1753" xr:uid="{00000000-0005-0000-0000-0000F7060000}"/>
    <cellStyle name="normální 2 12" xfId="1754" xr:uid="{00000000-0005-0000-0000-0000F8060000}"/>
    <cellStyle name="normální 2 13" xfId="1755" xr:uid="{00000000-0005-0000-0000-0000F9060000}"/>
    <cellStyle name="normální 2 14" xfId="1756" xr:uid="{00000000-0005-0000-0000-0000FA060000}"/>
    <cellStyle name="normální 2 15" xfId="1757" xr:uid="{00000000-0005-0000-0000-0000FB060000}"/>
    <cellStyle name="normální 2 16" xfId="1758" xr:uid="{00000000-0005-0000-0000-0000FC060000}"/>
    <cellStyle name="normální 2 17" xfId="1759" xr:uid="{00000000-0005-0000-0000-0000FD060000}"/>
    <cellStyle name="normální 2 18" xfId="1760" xr:uid="{00000000-0005-0000-0000-0000FE060000}"/>
    <cellStyle name="normální 2 19" xfId="1761" xr:uid="{00000000-0005-0000-0000-0000FF060000}"/>
    <cellStyle name="normální 2 2" xfId="1762" xr:uid="{00000000-0005-0000-0000-000000070000}"/>
    <cellStyle name="normální 2 2 2" xfId="1763" xr:uid="{00000000-0005-0000-0000-000001070000}"/>
    <cellStyle name="normální 2 2 2 2" xfId="1764" xr:uid="{00000000-0005-0000-0000-000002070000}"/>
    <cellStyle name="normální 2 2 2 3" xfId="1765" xr:uid="{00000000-0005-0000-0000-000003070000}"/>
    <cellStyle name="normální 2 2 2 4" xfId="1766" xr:uid="{00000000-0005-0000-0000-000004070000}"/>
    <cellStyle name="normální 2 2 3" xfId="1767" xr:uid="{00000000-0005-0000-0000-000005070000}"/>
    <cellStyle name="normální 2 2 3 2" xfId="1768" xr:uid="{00000000-0005-0000-0000-000006070000}"/>
    <cellStyle name="normální 2 2 4" xfId="1769" xr:uid="{00000000-0005-0000-0000-000007070000}"/>
    <cellStyle name="normální 2 2 4 2" xfId="1770" xr:uid="{00000000-0005-0000-0000-000008070000}"/>
    <cellStyle name="normální 2 2 5" xfId="1771" xr:uid="{00000000-0005-0000-0000-000009070000}"/>
    <cellStyle name="normální 2 2 5 2" xfId="1772" xr:uid="{00000000-0005-0000-0000-00000A070000}"/>
    <cellStyle name="normální 2 2 5 3" xfId="1773" xr:uid="{00000000-0005-0000-0000-00000B070000}"/>
    <cellStyle name="normální 2 2 6" xfId="1774" xr:uid="{00000000-0005-0000-0000-00000C070000}"/>
    <cellStyle name="normální 2 2 7" xfId="1775" xr:uid="{00000000-0005-0000-0000-00000D070000}"/>
    <cellStyle name="normální 2 2 8" xfId="1776" xr:uid="{00000000-0005-0000-0000-00000E070000}"/>
    <cellStyle name="normální 2 2 9" xfId="1777" xr:uid="{00000000-0005-0000-0000-00000F070000}"/>
    <cellStyle name="normální 2 20" xfId="1778" xr:uid="{00000000-0005-0000-0000-000010070000}"/>
    <cellStyle name="normální 2 21" xfId="1779" xr:uid="{00000000-0005-0000-0000-000011070000}"/>
    <cellStyle name="normální 2 22" xfId="1780" xr:uid="{00000000-0005-0000-0000-000012070000}"/>
    <cellStyle name="normální 2 23" xfId="1781" xr:uid="{00000000-0005-0000-0000-000013070000}"/>
    <cellStyle name="normální 2 24" xfId="1782" xr:uid="{00000000-0005-0000-0000-000014070000}"/>
    <cellStyle name="normální 2 25" xfId="1783" xr:uid="{00000000-0005-0000-0000-000015070000}"/>
    <cellStyle name="normální 2 26" xfId="1784" xr:uid="{00000000-0005-0000-0000-000016070000}"/>
    <cellStyle name="normální 2 27" xfId="1785" xr:uid="{00000000-0005-0000-0000-000017070000}"/>
    <cellStyle name="Normální 2 28" xfId="1786" xr:uid="{00000000-0005-0000-0000-000018070000}"/>
    <cellStyle name="Normální 2 28 2" xfId="1787" xr:uid="{00000000-0005-0000-0000-000019070000}"/>
    <cellStyle name="normální 2 28 3" xfId="1788" xr:uid="{00000000-0005-0000-0000-00001A070000}"/>
    <cellStyle name="Normální 2 29" xfId="1789" xr:uid="{00000000-0005-0000-0000-00001B070000}"/>
    <cellStyle name="Normální 2 29 2" xfId="1790" xr:uid="{00000000-0005-0000-0000-00001C070000}"/>
    <cellStyle name="normální 2 29 3" xfId="1791" xr:uid="{00000000-0005-0000-0000-00001D070000}"/>
    <cellStyle name="normální 2 3" xfId="1792" xr:uid="{00000000-0005-0000-0000-00001E070000}"/>
    <cellStyle name="normální 2 3 10" xfId="1793" xr:uid="{00000000-0005-0000-0000-00001F070000}"/>
    <cellStyle name="normální 2 3 10 2" xfId="1794" xr:uid="{00000000-0005-0000-0000-000020070000}"/>
    <cellStyle name="normální 2 3 10 3" xfId="1795" xr:uid="{00000000-0005-0000-0000-000021070000}"/>
    <cellStyle name="Normální 2 3 11" xfId="1796" xr:uid="{00000000-0005-0000-0000-000022070000}"/>
    <cellStyle name="Normální 2 3 12" xfId="1797" xr:uid="{00000000-0005-0000-0000-000023070000}"/>
    <cellStyle name="Normální 2 3 13" xfId="1798" xr:uid="{00000000-0005-0000-0000-000024070000}"/>
    <cellStyle name="Normální 2 3 14" xfId="1799" xr:uid="{00000000-0005-0000-0000-000025070000}"/>
    <cellStyle name="Normální 2 3 15" xfId="1800" xr:uid="{00000000-0005-0000-0000-000026070000}"/>
    <cellStyle name="Normální 2 3 16" xfId="1801" xr:uid="{00000000-0005-0000-0000-000027070000}"/>
    <cellStyle name="Normální 2 3 17" xfId="1802" xr:uid="{00000000-0005-0000-0000-000028070000}"/>
    <cellStyle name="normální 2 3 18" xfId="1803" xr:uid="{00000000-0005-0000-0000-000029070000}"/>
    <cellStyle name="normální 2 3 19" xfId="1804" xr:uid="{00000000-0005-0000-0000-00002A070000}"/>
    <cellStyle name="normální 2 3 2" xfId="1805" xr:uid="{00000000-0005-0000-0000-00002B070000}"/>
    <cellStyle name="Normální 2 3 2 10" xfId="1806" xr:uid="{00000000-0005-0000-0000-00002C070000}"/>
    <cellStyle name="normální 2 3 2 2" xfId="1807" xr:uid="{00000000-0005-0000-0000-00002D070000}"/>
    <cellStyle name="Normální 2 3 2 3" xfId="1808" xr:uid="{00000000-0005-0000-0000-00002E070000}"/>
    <cellStyle name="Normální 2 3 2 4" xfId="1809" xr:uid="{00000000-0005-0000-0000-00002F070000}"/>
    <cellStyle name="Normální 2 3 2 5" xfId="1810" xr:uid="{00000000-0005-0000-0000-000030070000}"/>
    <cellStyle name="Normální 2 3 2 6" xfId="1811" xr:uid="{00000000-0005-0000-0000-000031070000}"/>
    <cellStyle name="Normální 2 3 2 7" xfId="1812" xr:uid="{00000000-0005-0000-0000-000032070000}"/>
    <cellStyle name="Normální 2 3 2 8" xfId="1813" xr:uid="{00000000-0005-0000-0000-000033070000}"/>
    <cellStyle name="Normální 2 3 2 9" xfId="1814" xr:uid="{00000000-0005-0000-0000-000034070000}"/>
    <cellStyle name="normální 2 3 20" xfId="1815" xr:uid="{00000000-0005-0000-0000-000035070000}"/>
    <cellStyle name="normální 2 3 21" xfId="1816" xr:uid="{00000000-0005-0000-0000-000036070000}"/>
    <cellStyle name="normální 2 3 22" xfId="1817" xr:uid="{00000000-0005-0000-0000-000037070000}"/>
    <cellStyle name="normální 2 3 23" xfId="1818" xr:uid="{00000000-0005-0000-0000-000038070000}"/>
    <cellStyle name="normální 2 3 24" xfId="1819" xr:uid="{00000000-0005-0000-0000-000039070000}"/>
    <cellStyle name="normální 2 3 25" xfId="1820" xr:uid="{00000000-0005-0000-0000-00003A070000}"/>
    <cellStyle name="normální 2 3 26" xfId="1821" xr:uid="{00000000-0005-0000-0000-00003B070000}"/>
    <cellStyle name="normální 2 3 27" xfId="1822" xr:uid="{00000000-0005-0000-0000-00003C070000}"/>
    <cellStyle name="normální 2 3 28" xfId="1823" xr:uid="{00000000-0005-0000-0000-00003D070000}"/>
    <cellStyle name="normální 2 3 3" xfId="1824" xr:uid="{00000000-0005-0000-0000-00003E070000}"/>
    <cellStyle name="normální 2 3 3 2" xfId="1825" xr:uid="{00000000-0005-0000-0000-00003F070000}"/>
    <cellStyle name="normální 2 3 3 3" xfId="1826" xr:uid="{00000000-0005-0000-0000-000040070000}"/>
    <cellStyle name="normální 2 3 4" xfId="1827" xr:uid="{00000000-0005-0000-0000-000041070000}"/>
    <cellStyle name="normální 2 3 5" xfId="1828" xr:uid="{00000000-0005-0000-0000-000042070000}"/>
    <cellStyle name="normální 2 3 6" xfId="1829" xr:uid="{00000000-0005-0000-0000-000043070000}"/>
    <cellStyle name="normální 2 3 7" xfId="1830" xr:uid="{00000000-0005-0000-0000-000044070000}"/>
    <cellStyle name="normální 2 3 8" xfId="1831" xr:uid="{00000000-0005-0000-0000-000045070000}"/>
    <cellStyle name="normální 2 3 9" xfId="1832" xr:uid="{00000000-0005-0000-0000-000046070000}"/>
    <cellStyle name="Normální 2 30" xfId="1833" xr:uid="{00000000-0005-0000-0000-000047070000}"/>
    <cellStyle name="Normální 2 30 2" xfId="1834" xr:uid="{00000000-0005-0000-0000-000048070000}"/>
    <cellStyle name="normální 2 30 3" xfId="1835" xr:uid="{00000000-0005-0000-0000-000049070000}"/>
    <cellStyle name="Normální 2 31" xfId="1836" xr:uid="{00000000-0005-0000-0000-00004A070000}"/>
    <cellStyle name="Normální 2 31 2" xfId="1837" xr:uid="{00000000-0005-0000-0000-00004B070000}"/>
    <cellStyle name="normální 2 31 3" xfId="1838" xr:uid="{00000000-0005-0000-0000-00004C070000}"/>
    <cellStyle name="Normální 2 32" xfId="1839" xr:uid="{00000000-0005-0000-0000-00004D070000}"/>
    <cellStyle name="Normální 2 32 2" xfId="1840" xr:uid="{00000000-0005-0000-0000-00004E070000}"/>
    <cellStyle name="normální 2 32 3" xfId="1841" xr:uid="{00000000-0005-0000-0000-00004F070000}"/>
    <cellStyle name="Normální 2 33" xfId="1842" xr:uid="{00000000-0005-0000-0000-000050070000}"/>
    <cellStyle name="Normální 2 33 2" xfId="1843" xr:uid="{00000000-0005-0000-0000-000051070000}"/>
    <cellStyle name="normální 2 33 3" xfId="1844" xr:uid="{00000000-0005-0000-0000-000052070000}"/>
    <cellStyle name="Normální 2 34" xfId="1845" xr:uid="{00000000-0005-0000-0000-000053070000}"/>
    <cellStyle name="Normální 2 34 2" xfId="1846" xr:uid="{00000000-0005-0000-0000-000054070000}"/>
    <cellStyle name="normální 2 34 3" xfId="1847" xr:uid="{00000000-0005-0000-0000-000055070000}"/>
    <cellStyle name="Normální 2 35" xfId="1848" xr:uid="{00000000-0005-0000-0000-000056070000}"/>
    <cellStyle name="Normální 2 35 2" xfId="1849" xr:uid="{00000000-0005-0000-0000-000057070000}"/>
    <cellStyle name="normální 2 35 3" xfId="1850" xr:uid="{00000000-0005-0000-0000-000058070000}"/>
    <cellStyle name="Normální 2 36" xfId="1851" xr:uid="{00000000-0005-0000-0000-000059070000}"/>
    <cellStyle name="Normální 2 36 2" xfId="1852" xr:uid="{00000000-0005-0000-0000-00005A070000}"/>
    <cellStyle name="normální 2 36 3" xfId="1853" xr:uid="{00000000-0005-0000-0000-00005B070000}"/>
    <cellStyle name="normální 2 37" xfId="1854" xr:uid="{00000000-0005-0000-0000-00005C070000}"/>
    <cellStyle name="normální 2 38" xfId="1855" xr:uid="{00000000-0005-0000-0000-00005D070000}"/>
    <cellStyle name="normální 2 39" xfId="1856" xr:uid="{00000000-0005-0000-0000-00005E070000}"/>
    <cellStyle name="normální 2 4" xfId="1857" xr:uid="{00000000-0005-0000-0000-00005F070000}"/>
    <cellStyle name="normální 2 4 10" xfId="1858" xr:uid="{00000000-0005-0000-0000-000060070000}"/>
    <cellStyle name="normální 2 4 10 2" xfId="1859" xr:uid="{00000000-0005-0000-0000-000061070000}"/>
    <cellStyle name="normální 2 4 10 3" xfId="1860" xr:uid="{00000000-0005-0000-0000-000062070000}"/>
    <cellStyle name="Normální 2 4 11" xfId="1861" xr:uid="{00000000-0005-0000-0000-000063070000}"/>
    <cellStyle name="Normální 2 4 12" xfId="1862" xr:uid="{00000000-0005-0000-0000-000064070000}"/>
    <cellStyle name="Normální 2 4 13" xfId="1863" xr:uid="{00000000-0005-0000-0000-000065070000}"/>
    <cellStyle name="Normální 2 4 14" xfId="1864" xr:uid="{00000000-0005-0000-0000-000066070000}"/>
    <cellStyle name="Normální 2 4 15" xfId="1865" xr:uid="{00000000-0005-0000-0000-000067070000}"/>
    <cellStyle name="Normální 2 4 16" xfId="1866" xr:uid="{00000000-0005-0000-0000-000068070000}"/>
    <cellStyle name="Normální 2 4 17" xfId="1867" xr:uid="{00000000-0005-0000-0000-000069070000}"/>
    <cellStyle name="Normální 2 4 2" xfId="1868" xr:uid="{00000000-0005-0000-0000-00006A070000}"/>
    <cellStyle name="Normální 2 4 2 2" xfId="1869" xr:uid="{00000000-0005-0000-0000-00006B070000}"/>
    <cellStyle name="normální 2 4 2 3" xfId="1870" xr:uid="{00000000-0005-0000-0000-00006C070000}"/>
    <cellStyle name="normální 2 4 3" xfId="1871" xr:uid="{00000000-0005-0000-0000-00006D070000}"/>
    <cellStyle name="normální 2 4 4" xfId="1872" xr:uid="{00000000-0005-0000-0000-00006E070000}"/>
    <cellStyle name="normální 2 4 5" xfId="1873" xr:uid="{00000000-0005-0000-0000-00006F070000}"/>
    <cellStyle name="normální 2 4 6" xfId="1874" xr:uid="{00000000-0005-0000-0000-000070070000}"/>
    <cellStyle name="normální 2 4 7" xfId="1875" xr:uid="{00000000-0005-0000-0000-000071070000}"/>
    <cellStyle name="normální 2 4 8" xfId="1876" xr:uid="{00000000-0005-0000-0000-000072070000}"/>
    <cellStyle name="normální 2 4 9" xfId="1877" xr:uid="{00000000-0005-0000-0000-000073070000}"/>
    <cellStyle name="normální 2 40" xfId="1878" xr:uid="{00000000-0005-0000-0000-000074070000}"/>
    <cellStyle name="normální 2 41" xfId="1879" xr:uid="{00000000-0005-0000-0000-000075070000}"/>
    <cellStyle name="normální 2 42" xfId="1880" xr:uid="{00000000-0005-0000-0000-000076070000}"/>
    <cellStyle name="normální 2 43" xfId="1881" xr:uid="{00000000-0005-0000-0000-000077070000}"/>
    <cellStyle name="normální 2 5" xfId="1882" xr:uid="{00000000-0005-0000-0000-000078070000}"/>
    <cellStyle name="normální 2 5 10" xfId="1883" xr:uid="{00000000-0005-0000-0000-000079070000}"/>
    <cellStyle name="Normální 2 5 11" xfId="1884" xr:uid="{00000000-0005-0000-0000-00007A070000}"/>
    <cellStyle name="Normální 2 5 12" xfId="1885" xr:uid="{00000000-0005-0000-0000-00007B070000}"/>
    <cellStyle name="Normální 2 5 13" xfId="1886" xr:uid="{00000000-0005-0000-0000-00007C070000}"/>
    <cellStyle name="Normální 2 5 14" xfId="1887" xr:uid="{00000000-0005-0000-0000-00007D070000}"/>
    <cellStyle name="Normální 2 5 15" xfId="1888" xr:uid="{00000000-0005-0000-0000-00007E070000}"/>
    <cellStyle name="Normální 2 5 16" xfId="1889" xr:uid="{00000000-0005-0000-0000-00007F070000}"/>
    <cellStyle name="Normální 2 5 17" xfId="1890" xr:uid="{00000000-0005-0000-0000-000080070000}"/>
    <cellStyle name="Normální 2 5 2" xfId="1891" xr:uid="{00000000-0005-0000-0000-000081070000}"/>
    <cellStyle name="normální 2 5 3" xfId="1892" xr:uid="{00000000-0005-0000-0000-000082070000}"/>
    <cellStyle name="normální 2 5 4" xfId="1893" xr:uid="{00000000-0005-0000-0000-000083070000}"/>
    <cellStyle name="normální 2 5 5" xfId="1894" xr:uid="{00000000-0005-0000-0000-000084070000}"/>
    <cellStyle name="normální 2 5 6" xfId="1895" xr:uid="{00000000-0005-0000-0000-000085070000}"/>
    <cellStyle name="normální 2 5 7" xfId="1896" xr:uid="{00000000-0005-0000-0000-000086070000}"/>
    <cellStyle name="normální 2 5 8" xfId="1897" xr:uid="{00000000-0005-0000-0000-000087070000}"/>
    <cellStyle name="normální 2 5 9" xfId="1898" xr:uid="{00000000-0005-0000-0000-000088070000}"/>
    <cellStyle name="normální 2 6" xfId="1899" xr:uid="{00000000-0005-0000-0000-000089070000}"/>
    <cellStyle name="normální 2 6 10" xfId="1900" xr:uid="{00000000-0005-0000-0000-00008A070000}"/>
    <cellStyle name="Normální 2 6 11" xfId="1901" xr:uid="{00000000-0005-0000-0000-00008B070000}"/>
    <cellStyle name="Normální 2 6 12" xfId="1902" xr:uid="{00000000-0005-0000-0000-00008C070000}"/>
    <cellStyle name="Normální 2 6 13" xfId="1903" xr:uid="{00000000-0005-0000-0000-00008D070000}"/>
    <cellStyle name="Normální 2 6 14" xfId="1904" xr:uid="{00000000-0005-0000-0000-00008E070000}"/>
    <cellStyle name="Normální 2 6 15" xfId="1905" xr:uid="{00000000-0005-0000-0000-00008F070000}"/>
    <cellStyle name="Normální 2 6 16" xfId="1906" xr:uid="{00000000-0005-0000-0000-000090070000}"/>
    <cellStyle name="Normální 2 6 17" xfId="1907" xr:uid="{00000000-0005-0000-0000-000091070000}"/>
    <cellStyle name="Normální 2 6 2" xfId="1908" xr:uid="{00000000-0005-0000-0000-000092070000}"/>
    <cellStyle name="normální 2 6 3" xfId="1909" xr:uid="{00000000-0005-0000-0000-000093070000}"/>
    <cellStyle name="normální 2 6 4" xfId="1910" xr:uid="{00000000-0005-0000-0000-000094070000}"/>
    <cellStyle name="normální 2 6 5" xfId="1911" xr:uid="{00000000-0005-0000-0000-000095070000}"/>
    <cellStyle name="normální 2 6 6" xfId="1912" xr:uid="{00000000-0005-0000-0000-000096070000}"/>
    <cellStyle name="normální 2 6 7" xfId="1913" xr:uid="{00000000-0005-0000-0000-000097070000}"/>
    <cellStyle name="normální 2 6 8" xfId="1914" xr:uid="{00000000-0005-0000-0000-000098070000}"/>
    <cellStyle name="normální 2 6 9" xfId="1915" xr:uid="{00000000-0005-0000-0000-000099070000}"/>
    <cellStyle name="normální 2 7" xfId="1916" xr:uid="{00000000-0005-0000-0000-00009A070000}"/>
    <cellStyle name="normální 2 7 10" xfId="1917" xr:uid="{00000000-0005-0000-0000-00009B070000}"/>
    <cellStyle name="Normální 2 7 11" xfId="1918" xr:uid="{00000000-0005-0000-0000-00009C070000}"/>
    <cellStyle name="Normální 2 7 12" xfId="1919" xr:uid="{00000000-0005-0000-0000-00009D070000}"/>
    <cellStyle name="Normální 2 7 13" xfId="1920" xr:uid="{00000000-0005-0000-0000-00009E070000}"/>
    <cellStyle name="Normální 2 7 14" xfId="1921" xr:uid="{00000000-0005-0000-0000-00009F070000}"/>
    <cellStyle name="Normální 2 7 15" xfId="1922" xr:uid="{00000000-0005-0000-0000-0000A0070000}"/>
    <cellStyle name="Normální 2 7 16" xfId="1923" xr:uid="{00000000-0005-0000-0000-0000A1070000}"/>
    <cellStyle name="Normální 2 7 17" xfId="1924" xr:uid="{00000000-0005-0000-0000-0000A2070000}"/>
    <cellStyle name="Normální 2 7 2" xfId="1925" xr:uid="{00000000-0005-0000-0000-0000A3070000}"/>
    <cellStyle name="normální 2 7 3" xfId="1926" xr:uid="{00000000-0005-0000-0000-0000A4070000}"/>
    <cellStyle name="normální 2 7 4" xfId="1927" xr:uid="{00000000-0005-0000-0000-0000A5070000}"/>
    <cellStyle name="normální 2 7 5" xfId="1928" xr:uid="{00000000-0005-0000-0000-0000A6070000}"/>
    <cellStyle name="normální 2 7 6" xfId="1929" xr:uid="{00000000-0005-0000-0000-0000A7070000}"/>
    <cellStyle name="normální 2 7 7" xfId="1930" xr:uid="{00000000-0005-0000-0000-0000A8070000}"/>
    <cellStyle name="normální 2 7 8" xfId="1931" xr:uid="{00000000-0005-0000-0000-0000A9070000}"/>
    <cellStyle name="normální 2 7 9" xfId="1932" xr:uid="{00000000-0005-0000-0000-0000AA070000}"/>
    <cellStyle name="normální 2 8" xfId="1933" xr:uid="{00000000-0005-0000-0000-0000AB070000}"/>
    <cellStyle name="normální 2 8 10" xfId="1934" xr:uid="{00000000-0005-0000-0000-0000AC070000}"/>
    <cellStyle name="Normální 2 8 11" xfId="1935" xr:uid="{00000000-0005-0000-0000-0000AD070000}"/>
    <cellStyle name="Normální 2 8 12" xfId="1936" xr:uid="{00000000-0005-0000-0000-0000AE070000}"/>
    <cellStyle name="Normální 2 8 13" xfId="1937" xr:uid="{00000000-0005-0000-0000-0000AF070000}"/>
    <cellStyle name="Normální 2 8 14" xfId="1938" xr:uid="{00000000-0005-0000-0000-0000B0070000}"/>
    <cellStyle name="Normální 2 8 15" xfId="1939" xr:uid="{00000000-0005-0000-0000-0000B1070000}"/>
    <cellStyle name="Normální 2 8 16" xfId="1940" xr:uid="{00000000-0005-0000-0000-0000B2070000}"/>
    <cellStyle name="Normální 2 8 17" xfId="1941" xr:uid="{00000000-0005-0000-0000-0000B3070000}"/>
    <cellStyle name="Normální 2 8 2" xfId="1942" xr:uid="{00000000-0005-0000-0000-0000B4070000}"/>
    <cellStyle name="normální 2 8 3" xfId="1943" xr:uid="{00000000-0005-0000-0000-0000B5070000}"/>
    <cellStyle name="normální 2 8 4" xfId="1944" xr:uid="{00000000-0005-0000-0000-0000B6070000}"/>
    <cellStyle name="normální 2 8 5" xfId="1945" xr:uid="{00000000-0005-0000-0000-0000B7070000}"/>
    <cellStyle name="normální 2 8 6" xfId="1946" xr:uid="{00000000-0005-0000-0000-0000B8070000}"/>
    <cellStyle name="normální 2 8 7" xfId="1947" xr:uid="{00000000-0005-0000-0000-0000B9070000}"/>
    <cellStyle name="normální 2 8 8" xfId="1948" xr:uid="{00000000-0005-0000-0000-0000BA070000}"/>
    <cellStyle name="normální 2 8 9" xfId="1949" xr:uid="{00000000-0005-0000-0000-0000BB070000}"/>
    <cellStyle name="normální 2 9" xfId="1950" xr:uid="{00000000-0005-0000-0000-0000BC070000}"/>
    <cellStyle name="normální 2 9 10" xfId="1951" xr:uid="{00000000-0005-0000-0000-0000BD070000}"/>
    <cellStyle name="Normální 2 9 11" xfId="1952" xr:uid="{00000000-0005-0000-0000-0000BE070000}"/>
    <cellStyle name="Normální 2 9 12" xfId="1953" xr:uid="{00000000-0005-0000-0000-0000BF070000}"/>
    <cellStyle name="Normální 2 9 13" xfId="1954" xr:uid="{00000000-0005-0000-0000-0000C0070000}"/>
    <cellStyle name="Normální 2 9 14" xfId="1955" xr:uid="{00000000-0005-0000-0000-0000C1070000}"/>
    <cellStyle name="Normální 2 9 15" xfId="1956" xr:uid="{00000000-0005-0000-0000-0000C2070000}"/>
    <cellStyle name="Normální 2 9 16" xfId="1957" xr:uid="{00000000-0005-0000-0000-0000C3070000}"/>
    <cellStyle name="Normální 2 9 17" xfId="1958" xr:uid="{00000000-0005-0000-0000-0000C4070000}"/>
    <cellStyle name="Normální 2 9 2" xfId="1959" xr:uid="{00000000-0005-0000-0000-0000C5070000}"/>
    <cellStyle name="normální 2 9 3" xfId="1960" xr:uid="{00000000-0005-0000-0000-0000C6070000}"/>
    <cellStyle name="normální 2 9 4" xfId="1961" xr:uid="{00000000-0005-0000-0000-0000C7070000}"/>
    <cellStyle name="normální 2 9 5" xfId="1962" xr:uid="{00000000-0005-0000-0000-0000C8070000}"/>
    <cellStyle name="normální 2 9 6" xfId="1963" xr:uid="{00000000-0005-0000-0000-0000C9070000}"/>
    <cellStyle name="normální 2 9 7" xfId="1964" xr:uid="{00000000-0005-0000-0000-0000CA070000}"/>
    <cellStyle name="normální 2 9 8" xfId="1965" xr:uid="{00000000-0005-0000-0000-0000CB070000}"/>
    <cellStyle name="normální 2 9 9" xfId="1966" xr:uid="{00000000-0005-0000-0000-0000CC070000}"/>
    <cellStyle name="normální 2_VV - část C" xfId="1967" xr:uid="{00000000-0005-0000-0000-0000CD070000}"/>
    <cellStyle name="normální 20" xfId="1968" xr:uid="{00000000-0005-0000-0000-0000CE070000}"/>
    <cellStyle name="normální 21" xfId="1969" xr:uid="{00000000-0005-0000-0000-0000CF070000}"/>
    <cellStyle name="normální 22" xfId="1970" xr:uid="{00000000-0005-0000-0000-0000D0070000}"/>
    <cellStyle name="normální 23" xfId="1971" xr:uid="{00000000-0005-0000-0000-0000D1070000}"/>
    <cellStyle name="normální 24" xfId="1972" xr:uid="{00000000-0005-0000-0000-0000D2070000}"/>
    <cellStyle name="normální 25" xfId="1973" xr:uid="{00000000-0005-0000-0000-0000D3070000}"/>
    <cellStyle name="normální 26" xfId="1974" xr:uid="{00000000-0005-0000-0000-0000D4070000}"/>
    <cellStyle name="normální 27" xfId="1975" xr:uid="{00000000-0005-0000-0000-0000D5070000}"/>
    <cellStyle name="normální 28" xfId="1976" xr:uid="{00000000-0005-0000-0000-0000D6070000}"/>
    <cellStyle name="normální 29" xfId="1977" xr:uid="{00000000-0005-0000-0000-0000D7070000}"/>
    <cellStyle name="normální 3" xfId="1978" xr:uid="{00000000-0005-0000-0000-0000D8070000}"/>
    <cellStyle name="normální 3 10" xfId="1979" xr:uid="{00000000-0005-0000-0000-0000D9070000}"/>
    <cellStyle name="normální 3 10 2" xfId="1980" xr:uid="{00000000-0005-0000-0000-0000DA070000}"/>
    <cellStyle name="normální 3 10 3" xfId="1981" xr:uid="{00000000-0005-0000-0000-0000DB070000}"/>
    <cellStyle name="normální 3 11" xfId="1982" xr:uid="{00000000-0005-0000-0000-0000DC070000}"/>
    <cellStyle name="normální 3 11 2" xfId="1983" xr:uid="{00000000-0005-0000-0000-0000DD070000}"/>
    <cellStyle name="normální 3 11 3" xfId="1984" xr:uid="{00000000-0005-0000-0000-0000DE070000}"/>
    <cellStyle name="normální 3 12" xfId="1985" xr:uid="{00000000-0005-0000-0000-0000DF070000}"/>
    <cellStyle name="normální 3 12 2" xfId="1986" xr:uid="{00000000-0005-0000-0000-0000E0070000}"/>
    <cellStyle name="normální 3 12 3" xfId="1987" xr:uid="{00000000-0005-0000-0000-0000E1070000}"/>
    <cellStyle name="normální 3 13" xfId="1988" xr:uid="{00000000-0005-0000-0000-0000E2070000}"/>
    <cellStyle name="normální 3 13 2" xfId="1989" xr:uid="{00000000-0005-0000-0000-0000E3070000}"/>
    <cellStyle name="normální 3 13 3" xfId="1990" xr:uid="{00000000-0005-0000-0000-0000E4070000}"/>
    <cellStyle name="normální 3 14" xfId="1991" xr:uid="{00000000-0005-0000-0000-0000E5070000}"/>
    <cellStyle name="normální 3 14 2" xfId="1992" xr:uid="{00000000-0005-0000-0000-0000E6070000}"/>
    <cellStyle name="normální 3 14 3" xfId="1993" xr:uid="{00000000-0005-0000-0000-0000E7070000}"/>
    <cellStyle name="normální 3 15" xfId="1994" xr:uid="{00000000-0005-0000-0000-0000E8070000}"/>
    <cellStyle name="normální 3 15 2" xfId="1995" xr:uid="{00000000-0005-0000-0000-0000E9070000}"/>
    <cellStyle name="normální 3 15 3" xfId="1996" xr:uid="{00000000-0005-0000-0000-0000EA070000}"/>
    <cellStyle name="normální 3 16" xfId="1997" xr:uid="{00000000-0005-0000-0000-0000EB070000}"/>
    <cellStyle name="normální 3 16 2" xfId="1998" xr:uid="{00000000-0005-0000-0000-0000EC070000}"/>
    <cellStyle name="normální 3 16 3" xfId="1999" xr:uid="{00000000-0005-0000-0000-0000ED070000}"/>
    <cellStyle name="normální 3 17" xfId="2000" xr:uid="{00000000-0005-0000-0000-0000EE070000}"/>
    <cellStyle name="normální 3 17 2" xfId="2001" xr:uid="{00000000-0005-0000-0000-0000EF070000}"/>
    <cellStyle name="normální 3 17 3" xfId="2002" xr:uid="{00000000-0005-0000-0000-0000F0070000}"/>
    <cellStyle name="normální 3 18" xfId="2003" xr:uid="{00000000-0005-0000-0000-0000F1070000}"/>
    <cellStyle name="normální 3 18 2" xfId="2004" xr:uid="{00000000-0005-0000-0000-0000F2070000}"/>
    <cellStyle name="normální 3 18 3" xfId="2005" xr:uid="{00000000-0005-0000-0000-0000F3070000}"/>
    <cellStyle name="normální 3 19" xfId="2006" xr:uid="{00000000-0005-0000-0000-0000F4070000}"/>
    <cellStyle name="normální 3 19 2" xfId="2007" xr:uid="{00000000-0005-0000-0000-0000F5070000}"/>
    <cellStyle name="normální 3 19 3" xfId="2008" xr:uid="{00000000-0005-0000-0000-0000F6070000}"/>
    <cellStyle name="normální 3 2" xfId="2009" xr:uid="{00000000-0005-0000-0000-0000F7070000}"/>
    <cellStyle name="normální 3 2 10" xfId="2010" xr:uid="{00000000-0005-0000-0000-0000F8070000}"/>
    <cellStyle name="normální 3 2 11" xfId="2011" xr:uid="{00000000-0005-0000-0000-0000F9070000}"/>
    <cellStyle name="normální 3 2 2" xfId="2012" xr:uid="{00000000-0005-0000-0000-0000FA070000}"/>
    <cellStyle name="normální 3 2 2 2" xfId="2013" xr:uid="{00000000-0005-0000-0000-0000FB070000}"/>
    <cellStyle name="normální 3 2 2 2 2" xfId="2014" xr:uid="{00000000-0005-0000-0000-0000FC070000}"/>
    <cellStyle name="normální 3 2 2 3" xfId="2015" xr:uid="{00000000-0005-0000-0000-0000FD070000}"/>
    <cellStyle name="normální 3 2 2 4" xfId="2016" xr:uid="{00000000-0005-0000-0000-0000FE070000}"/>
    <cellStyle name="normální 3 2 2 4 2" xfId="2017" xr:uid="{00000000-0005-0000-0000-0000FF070000}"/>
    <cellStyle name="normální 3 2 2 4 3" xfId="2018" xr:uid="{00000000-0005-0000-0000-000000080000}"/>
    <cellStyle name="normální 3 2 2 4 4" xfId="2019" xr:uid="{00000000-0005-0000-0000-000001080000}"/>
    <cellStyle name="normální 3 2 2 5" xfId="2020" xr:uid="{00000000-0005-0000-0000-000002080000}"/>
    <cellStyle name="normální 3 2 2 5 2" xfId="2021" xr:uid="{00000000-0005-0000-0000-000003080000}"/>
    <cellStyle name="normální 3 2 2 5 3" xfId="2022" xr:uid="{00000000-0005-0000-0000-000004080000}"/>
    <cellStyle name="normální 3 2 2 6" xfId="2023" xr:uid="{00000000-0005-0000-0000-000005080000}"/>
    <cellStyle name="normální 3 2 3" xfId="2024" xr:uid="{00000000-0005-0000-0000-000006080000}"/>
    <cellStyle name="Normální 3 2 3 10" xfId="2025" xr:uid="{00000000-0005-0000-0000-000007080000}"/>
    <cellStyle name="normální 3 2 3 11" xfId="2026" xr:uid="{00000000-0005-0000-0000-000008080000}"/>
    <cellStyle name="normální 3 2 3 12" xfId="2027" xr:uid="{00000000-0005-0000-0000-000009080000}"/>
    <cellStyle name="normální 3 2 3 13" xfId="2028" xr:uid="{00000000-0005-0000-0000-00000A080000}"/>
    <cellStyle name="normální 3 2 3 14" xfId="2029" xr:uid="{00000000-0005-0000-0000-00000B080000}"/>
    <cellStyle name="normální 3 2 3 15" xfId="2030" xr:uid="{00000000-0005-0000-0000-00000C080000}"/>
    <cellStyle name="normální 3 2 3 16" xfId="2031" xr:uid="{00000000-0005-0000-0000-00000D080000}"/>
    <cellStyle name="normální 3 2 3 17" xfId="2032" xr:uid="{00000000-0005-0000-0000-00000E080000}"/>
    <cellStyle name="normální 3 2 3 18" xfId="2033" xr:uid="{00000000-0005-0000-0000-00000F080000}"/>
    <cellStyle name="normální 3 2 3 19" xfId="2034" xr:uid="{00000000-0005-0000-0000-000010080000}"/>
    <cellStyle name="normální 3 2 3 2" xfId="2035" xr:uid="{00000000-0005-0000-0000-000011080000}"/>
    <cellStyle name="normální 3 2 3 20" xfId="2036" xr:uid="{00000000-0005-0000-0000-000012080000}"/>
    <cellStyle name="normální 3 2 3 21" xfId="2037" xr:uid="{00000000-0005-0000-0000-000013080000}"/>
    <cellStyle name="normální 3 2 3 22" xfId="2038" xr:uid="{00000000-0005-0000-0000-000014080000}"/>
    <cellStyle name="normální 3 2 3 23" xfId="2039" xr:uid="{00000000-0005-0000-0000-000015080000}"/>
    <cellStyle name="normální 3 2 3 24" xfId="2040" xr:uid="{00000000-0005-0000-0000-000016080000}"/>
    <cellStyle name="normální 3 2 3 25" xfId="2041" xr:uid="{00000000-0005-0000-0000-000017080000}"/>
    <cellStyle name="normální 3 2 3 26" xfId="2042" xr:uid="{00000000-0005-0000-0000-000018080000}"/>
    <cellStyle name="normální 3 2 3 27" xfId="2043" xr:uid="{00000000-0005-0000-0000-000019080000}"/>
    <cellStyle name="normální 3 2 3 28" xfId="2044" xr:uid="{00000000-0005-0000-0000-00001A080000}"/>
    <cellStyle name="normální 3 2 3 29" xfId="2045" xr:uid="{00000000-0005-0000-0000-00001B080000}"/>
    <cellStyle name="normální 3 2 3 3" xfId="2046" xr:uid="{00000000-0005-0000-0000-00001C080000}"/>
    <cellStyle name="normální 3 2 3 30" xfId="2047" xr:uid="{00000000-0005-0000-0000-00001D080000}"/>
    <cellStyle name="normální 3 2 3 31" xfId="2048" xr:uid="{00000000-0005-0000-0000-00001E080000}"/>
    <cellStyle name="normální 3 2 3 32" xfId="3312" xr:uid="{00000000-0005-0000-0000-00001F080000}"/>
    <cellStyle name="Normální 3 2 3 4" xfId="2049" xr:uid="{00000000-0005-0000-0000-000020080000}"/>
    <cellStyle name="Normální 3 2 3 5" xfId="2050" xr:uid="{00000000-0005-0000-0000-000021080000}"/>
    <cellStyle name="Normální 3 2 3 6" xfId="2051" xr:uid="{00000000-0005-0000-0000-000022080000}"/>
    <cellStyle name="Normální 3 2 3 7" xfId="2052" xr:uid="{00000000-0005-0000-0000-000023080000}"/>
    <cellStyle name="Normální 3 2 3 8" xfId="2053" xr:uid="{00000000-0005-0000-0000-000024080000}"/>
    <cellStyle name="Normální 3 2 3 9" xfId="2054" xr:uid="{00000000-0005-0000-0000-000025080000}"/>
    <cellStyle name="normální 3 2 4" xfId="2055" xr:uid="{00000000-0005-0000-0000-000026080000}"/>
    <cellStyle name="Normální 3 2 4 2" xfId="2056" xr:uid="{00000000-0005-0000-0000-000027080000}"/>
    <cellStyle name="normální 3 2 5" xfId="2057" xr:uid="{00000000-0005-0000-0000-000028080000}"/>
    <cellStyle name="Normální 3 2 5 2" xfId="2058" xr:uid="{00000000-0005-0000-0000-000029080000}"/>
    <cellStyle name="Normální 3 2 6" xfId="2059" xr:uid="{00000000-0005-0000-0000-00002A080000}"/>
    <cellStyle name="Normální 3 2 7" xfId="2060" xr:uid="{00000000-0005-0000-0000-00002B080000}"/>
    <cellStyle name="Normální 3 2 8" xfId="2061" xr:uid="{00000000-0005-0000-0000-00002C080000}"/>
    <cellStyle name="Normální 3 2 9" xfId="2062" xr:uid="{00000000-0005-0000-0000-00002D080000}"/>
    <cellStyle name="normální 3 20" xfId="2063" xr:uid="{00000000-0005-0000-0000-00002E080000}"/>
    <cellStyle name="normální 3 20 2" xfId="2064" xr:uid="{00000000-0005-0000-0000-00002F080000}"/>
    <cellStyle name="normální 3 20 3" xfId="2065" xr:uid="{00000000-0005-0000-0000-000030080000}"/>
    <cellStyle name="normální 3 21" xfId="2066" xr:uid="{00000000-0005-0000-0000-000031080000}"/>
    <cellStyle name="normální 3 21 2" xfId="2067" xr:uid="{00000000-0005-0000-0000-000032080000}"/>
    <cellStyle name="normální 3 21 3" xfId="2068" xr:uid="{00000000-0005-0000-0000-000033080000}"/>
    <cellStyle name="normální 3 22" xfId="2069" xr:uid="{00000000-0005-0000-0000-000034080000}"/>
    <cellStyle name="normální 3 22 2" xfId="2070" xr:uid="{00000000-0005-0000-0000-000035080000}"/>
    <cellStyle name="normální 3 22 3" xfId="2071" xr:uid="{00000000-0005-0000-0000-000036080000}"/>
    <cellStyle name="normální 3 23" xfId="2072" xr:uid="{00000000-0005-0000-0000-000037080000}"/>
    <cellStyle name="normální 3 23 2" xfId="2073" xr:uid="{00000000-0005-0000-0000-000038080000}"/>
    <cellStyle name="normální 3 23 3" xfId="2074" xr:uid="{00000000-0005-0000-0000-000039080000}"/>
    <cellStyle name="normální 3 24" xfId="2075" xr:uid="{00000000-0005-0000-0000-00003A080000}"/>
    <cellStyle name="normální 3 24 2" xfId="2076" xr:uid="{00000000-0005-0000-0000-00003B080000}"/>
    <cellStyle name="normální 3 24 3" xfId="2077" xr:uid="{00000000-0005-0000-0000-00003C080000}"/>
    <cellStyle name="normální 3 25" xfId="2078" xr:uid="{00000000-0005-0000-0000-00003D080000}"/>
    <cellStyle name="normální 3 25 2" xfId="2079" xr:uid="{00000000-0005-0000-0000-00003E080000}"/>
    <cellStyle name="normální 3 25 3" xfId="2080" xr:uid="{00000000-0005-0000-0000-00003F080000}"/>
    <cellStyle name="normální 3 26" xfId="2081" xr:uid="{00000000-0005-0000-0000-000040080000}"/>
    <cellStyle name="normální 3 26 2" xfId="2082" xr:uid="{00000000-0005-0000-0000-000041080000}"/>
    <cellStyle name="normální 3 26 3" xfId="2083" xr:uid="{00000000-0005-0000-0000-000042080000}"/>
    <cellStyle name="normální 3 27" xfId="2084" xr:uid="{00000000-0005-0000-0000-000043080000}"/>
    <cellStyle name="normální 3 27 2" xfId="2085" xr:uid="{00000000-0005-0000-0000-000044080000}"/>
    <cellStyle name="normální 3 27 3" xfId="2086" xr:uid="{00000000-0005-0000-0000-000045080000}"/>
    <cellStyle name="normální 3 28" xfId="2087" xr:uid="{00000000-0005-0000-0000-000046080000}"/>
    <cellStyle name="normální 3 29" xfId="2088" xr:uid="{00000000-0005-0000-0000-000047080000}"/>
    <cellStyle name="normální 3 3" xfId="2089" xr:uid="{00000000-0005-0000-0000-000048080000}"/>
    <cellStyle name="normální 3 3 2" xfId="2090" xr:uid="{00000000-0005-0000-0000-000049080000}"/>
    <cellStyle name="normální 3 3 3" xfId="2091" xr:uid="{00000000-0005-0000-0000-00004A080000}"/>
    <cellStyle name="normální 3 30" xfId="2092" xr:uid="{00000000-0005-0000-0000-00004B080000}"/>
    <cellStyle name="normální 3 31" xfId="2093" xr:uid="{00000000-0005-0000-0000-00004C080000}"/>
    <cellStyle name="normální 3 32" xfId="2094" xr:uid="{00000000-0005-0000-0000-00004D080000}"/>
    <cellStyle name="normální 3 33" xfId="2095" xr:uid="{00000000-0005-0000-0000-00004E080000}"/>
    <cellStyle name="normální 3 34" xfId="2096" xr:uid="{00000000-0005-0000-0000-00004F080000}"/>
    <cellStyle name="normální 3 35" xfId="2097" xr:uid="{00000000-0005-0000-0000-000050080000}"/>
    <cellStyle name="normální 3 36" xfId="2098" xr:uid="{00000000-0005-0000-0000-000051080000}"/>
    <cellStyle name="Normální 3 37" xfId="2099" xr:uid="{00000000-0005-0000-0000-000052080000}"/>
    <cellStyle name="Normální 3 38" xfId="2100" xr:uid="{00000000-0005-0000-0000-000053080000}"/>
    <cellStyle name="Normální 3 39" xfId="2101" xr:uid="{00000000-0005-0000-0000-000054080000}"/>
    <cellStyle name="normální 3 4" xfId="2102" xr:uid="{00000000-0005-0000-0000-000055080000}"/>
    <cellStyle name="normální 3 4 2" xfId="2103" xr:uid="{00000000-0005-0000-0000-000056080000}"/>
    <cellStyle name="normální 3 4 3" xfId="2104" xr:uid="{00000000-0005-0000-0000-000057080000}"/>
    <cellStyle name="Normální 3 40" xfId="2105" xr:uid="{00000000-0005-0000-0000-000058080000}"/>
    <cellStyle name="Normální 3 41" xfId="2106" xr:uid="{00000000-0005-0000-0000-000059080000}"/>
    <cellStyle name="Normální 3 42" xfId="2107" xr:uid="{00000000-0005-0000-0000-00005A080000}"/>
    <cellStyle name="normální 3 43" xfId="2108" xr:uid="{00000000-0005-0000-0000-00005B080000}"/>
    <cellStyle name="Normální 3 44" xfId="2109" xr:uid="{00000000-0005-0000-0000-00005C080000}"/>
    <cellStyle name="Normální 3 45" xfId="2110" xr:uid="{00000000-0005-0000-0000-00005D080000}"/>
    <cellStyle name="normální 3 5" xfId="2111" xr:uid="{00000000-0005-0000-0000-00005E080000}"/>
    <cellStyle name="normální 3 5 2" xfId="2112" xr:uid="{00000000-0005-0000-0000-00005F080000}"/>
    <cellStyle name="normální 3 5 3" xfId="2113" xr:uid="{00000000-0005-0000-0000-000060080000}"/>
    <cellStyle name="normální 3 6" xfId="2114" xr:uid="{00000000-0005-0000-0000-000061080000}"/>
    <cellStyle name="normální 3 6 2" xfId="2115" xr:uid="{00000000-0005-0000-0000-000062080000}"/>
    <cellStyle name="normální 3 6 3" xfId="2116" xr:uid="{00000000-0005-0000-0000-000063080000}"/>
    <cellStyle name="normální 3 7" xfId="2117" xr:uid="{00000000-0005-0000-0000-000064080000}"/>
    <cellStyle name="normální 3 7 2" xfId="2118" xr:uid="{00000000-0005-0000-0000-000065080000}"/>
    <cellStyle name="normální 3 7 3" xfId="2119" xr:uid="{00000000-0005-0000-0000-000066080000}"/>
    <cellStyle name="normální 3 8" xfId="2120" xr:uid="{00000000-0005-0000-0000-000067080000}"/>
    <cellStyle name="normální 3 8 2" xfId="2121" xr:uid="{00000000-0005-0000-0000-000068080000}"/>
    <cellStyle name="normální 3 8 3" xfId="2122" xr:uid="{00000000-0005-0000-0000-000069080000}"/>
    <cellStyle name="normální 3 9" xfId="2123" xr:uid="{00000000-0005-0000-0000-00006A080000}"/>
    <cellStyle name="normální 3 9 2" xfId="2124" xr:uid="{00000000-0005-0000-0000-00006B080000}"/>
    <cellStyle name="normální 3 9 3" xfId="2125" xr:uid="{00000000-0005-0000-0000-00006C080000}"/>
    <cellStyle name="normální 30" xfId="2126" xr:uid="{00000000-0005-0000-0000-00006D080000}"/>
    <cellStyle name="normální 31" xfId="2127" xr:uid="{00000000-0005-0000-0000-00006E080000}"/>
    <cellStyle name="normální 32" xfId="2128" xr:uid="{00000000-0005-0000-0000-00006F080000}"/>
    <cellStyle name="normální 33" xfId="2129" xr:uid="{00000000-0005-0000-0000-000070080000}"/>
    <cellStyle name="normální 34" xfId="2130" xr:uid="{00000000-0005-0000-0000-000071080000}"/>
    <cellStyle name="normální 35" xfId="2131" xr:uid="{00000000-0005-0000-0000-000072080000}"/>
    <cellStyle name="normální 36" xfId="2132" xr:uid="{00000000-0005-0000-0000-000073080000}"/>
    <cellStyle name="normální 37" xfId="2133" xr:uid="{00000000-0005-0000-0000-000074080000}"/>
    <cellStyle name="normální 38" xfId="2134" xr:uid="{00000000-0005-0000-0000-000075080000}"/>
    <cellStyle name="normální 39" xfId="2135" xr:uid="{00000000-0005-0000-0000-000076080000}"/>
    <cellStyle name="normální 4" xfId="2136" xr:uid="{00000000-0005-0000-0000-000077080000}"/>
    <cellStyle name="Normální 4 10" xfId="2137" xr:uid="{00000000-0005-0000-0000-000078080000}"/>
    <cellStyle name="Normální 4 10 2" xfId="3231" xr:uid="{00000000-0005-0000-0000-000079080000}"/>
    <cellStyle name="normální 4 11" xfId="2138" xr:uid="{00000000-0005-0000-0000-00007A080000}"/>
    <cellStyle name="normální 4 12" xfId="2139" xr:uid="{00000000-0005-0000-0000-00007B080000}"/>
    <cellStyle name="normální 4 13" xfId="2140" xr:uid="{00000000-0005-0000-0000-00007C080000}"/>
    <cellStyle name="normální 4 14" xfId="2141" xr:uid="{00000000-0005-0000-0000-00007D080000}"/>
    <cellStyle name="normální 4 15" xfId="2142" xr:uid="{00000000-0005-0000-0000-00007E080000}"/>
    <cellStyle name="normální 4 16" xfId="2143" xr:uid="{00000000-0005-0000-0000-00007F080000}"/>
    <cellStyle name="normální 4 17" xfId="2144" xr:uid="{00000000-0005-0000-0000-000080080000}"/>
    <cellStyle name="normální 4 18" xfId="2145" xr:uid="{00000000-0005-0000-0000-000081080000}"/>
    <cellStyle name="normální 4 19" xfId="2146" xr:uid="{00000000-0005-0000-0000-000082080000}"/>
    <cellStyle name="normální 4 2" xfId="2147" xr:uid="{00000000-0005-0000-0000-000083080000}"/>
    <cellStyle name="normální 4 2 10" xfId="2148" xr:uid="{00000000-0005-0000-0000-000084080000}"/>
    <cellStyle name="normální 4 2 11" xfId="2149" xr:uid="{00000000-0005-0000-0000-000085080000}"/>
    <cellStyle name="normální 4 2 11 2" xfId="2150" xr:uid="{00000000-0005-0000-0000-000086080000}"/>
    <cellStyle name="normální 4 2 11 3" xfId="2151" xr:uid="{00000000-0005-0000-0000-000087080000}"/>
    <cellStyle name="normální 4 2 11 4" xfId="2152" xr:uid="{00000000-0005-0000-0000-000088080000}"/>
    <cellStyle name="normální 4 2 12" xfId="2153" xr:uid="{00000000-0005-0000-0000-000089080000}"/>
    <cellStyle name="normální 4 2 12 2" xfId="2154" xr:uid="{00000000-0005-0000-0000-00008A080000}"/>
    <cellStyle name="normální 4 2 12 3" xfId="2155" xr:uid="{00000000-0005-0000-0000-00008B080000}"/>
    <cellStyle name="normální 4 2 13" xfId="2156" xr:uid="{00000000-0005-0000-0000-00008C080000}"/>
    <cellStyle name="normální 4 2 2" xfId="2157" xr:uid="{00000000-0005-0000-0000-00008D080000}"/>
    <cellStyle name="Normální 4 2 2 10" xfId="2158" xr:uid="{00000000-0005-0000-0000-00008E080000}"/>
    <cellStyle name="Normální 4 2 2 10 2" xfId="3232" xr:uid="{00000000-0005-0000-0000-00008F080000}"/>
    <cellStyle name="normální 4 2 2 11" xfId="2159" xr:uid="{00000000-0005-0000-0000-000090080000}"/>
    <cellStyle name="normální 4 2 2 12" xfId="2160" xr:uid="{00000000-0005-0000-0000-000091080000}"/>
    <cellStyle name="normální 4 2 2 13" xfId="2161" xr:uid="{00000000-0005-0000-0000-000092080000}"/>
    <cellStyle name="normální 4 2 2 14" xfId="2162" xr:uid="{00000000-0005-0000-0000-000093080000}"/>
    <cellStyle name="normální 4 2 2 15" xfId="2163" xr:uid="{00000000-0005-0000-0000-000094080000}"/>
    <cellStyle name="normální 4 2 2 16" xfId="2164" xr:uid="{00000000-0005-0000-0000-000095080000}"/>
    <cellStyle name="normální 4 2 2 17" xfId="2165" xr:uid="{00000000-0005-0000-0000-000096080000}"/>
    <cellStyle name="normální 4 2 2 18" xfId="2166" xr:uid="{00000000-0005-0000-0000-000097080000}"/>
    <cellStyle name="normální 4 2 2 19" xfId="2167" xr:uid="{00000000-0005-0000-0000-000098080000}"/>
    <cellStyle name="normální 4 2 2 2" xfId="2168" xr:uid="{00000000-0005-0000-0000-000099080000}"/>
    <cellStyle name="normální 4 2 2 20" xfId="3313" xr:uid="{00000000-0005-0000-0000-00009A080000}"/>
    <cellStyle name="Normální 4 2 2 3" xfId="2169" xr:uid="{00000000-0005-0000-0000-00009B080000}"/>
    <cellStyle name="Normální 4 2 2 3 2" xfId="3233" xr:uid="{00000000-0005-0000-0000-00009C080000}"/>
    <cellStyle name="Normální 4 2 2 4" xfId="2170" xr:uid="{00000000-0005-0000-0000-00009D080000}"/>
    <cellStyle name="Normální 4 2 2 4 2" xfId="3234" xr:uid="{00000000-0005-0000-0000-00009E080000}"/>
    <cellStyle name="Normální 4 2 2 5" xfId="2171" xr:uid="{00000000-0005-0000-0000-00009F080000}"/>
    <cellStyle name="Normální 4 2 2 5 2" xfId="3235" xr:uid="{00000000-0005-0000-0000-0000A0080000}"/>
    <cellStyle name="Normální 4 2 2 6" xfId="2172" xr:uid="{00000000-0005-0000-0000-0000A1080000}"/>
    <cellStyle name="Normální 4 2 2 6 2" xfId="3236" xr:uid="{00000000-0005-0000-0000-0000A2080000}"/>
    <cellStyle name="Normální 4 2 2 7" xfId="2173" xr:uid="{00000000-0005-0000-0000-0000A3080000}"/>
    <cellStyle name="Normální 4 2 2 7 2" xfId="3237" xr:uid="{00000000-0005-0000-0000-0000A4080000}"/>
    <cellStyle name="Normální 4 2 2 8" xfId="2174" xr:uid="{00000000-0005-0000-0000-0000A5080000}"/>
    <cellStyle name="Normální 4 2 2 8 2" xfId="3238" xr:uid="{00000000-0005-0000-0000-0000A6080000}"/>
    <cellStyle name="Normální 4 2 2 9" xfId="2175" xr:uid="{00000000-0005-0000-0000-0000A7080000}"/>
    <cellStyle name="Normální 4 2 2 9 2" xfId="3239" xr:uid="{00000000-0005-0000-0000-0000A8080000}"/>
    <cellStyle name="normální 4 2 3" xfId="2176" xr:uid="{00000000-0005-0000-0000-0000A9080000}"/>
    <cellStyle name="Normální 4 2 3 2" xfId="2177" xr:uid="{00000000-0005-0000-0000-0000AA080000}"/>
    <cellStyle name="Normální 4 2 3 2 2" xfId="3240" xr:uid="{00000000-0005-0000-0000-0000AB080000}"/>
    <cellStyle name="normální 4 2 4" xfId="2178" xr:uid="{00000000-0005-0000-0000-0000AC080000}"/>
    <cellStyle name="normální 4 2 5" xfId="2179" xr:uid="{00000000-0005-0000-0000-0000AD080000}"/>
    <cellStyle name="normální 4 2 6" xfId="2180" xr:uid="{00000000-0005-0000-0000-0000AE080000}"/>
    <cellStyle name="normální 4 2 7" xfId="2181" xr:uid="{00000000-0005-0000-0000-0000AF080000}"/>
    <cellStyle name="normální 4 2 8" xfId="2182" xr:uid="{00000000-0005-0000-0000-0000B0080000}"/>
    <cellStyle name="normální 4 2 9" xfId="2183" xr:uid="{00000000-0005-0000-0000-0000B1080000}"/>
    <cellStyle name="normální 4 20" xfId="2184" xr:uid="{00000000-0005-0000-0000-0000B2080000}"/>
    <cellStyle name="normální 4 21" xfId="2185" xr:uid="{00000000-0005-0000-0000-0000B3080000}"/>
    <cellStyle name="normální 4 22" xfId="2186" xr:uid="{00000000-0005-0000-0000-0000B4080000}"/>
    <cellStyle name="normální 4 23" xfId="2187" xr:uid="{00000000-0005-0000-0000-0000B5080000}"/>
    <cellStyle name="normální 4 24" xfId="2188" xr:uid="{00000000-0005-0000-0000-0000B6080000}"/>
    <cellStyle name="normální 4 25" xfId="2189" xr:uid="{00000000-0005-0000-0000-0000B7080000}"/>
    <cellStyle name="normální 4 26" xfId="2190" xr:uid="{00000000-0005-0000-0000-0000B8080000}"/>
    <cellStyle name="normální 4 27" xfId="2191" xr:uid="{00000000-0005-0000-0000-0000B9080000}"/>
    <cellStyle name="normální 4 28" xfId="2192" xr:uid="{00000000-0005-0000-0000-0000BA080000}"/>
    <cellStyle name="normální 4 29" xfId="2193" xr:uid="{00000000-0005-0000-0000-0000BB080000}"/>
    <cellStyle name="normální 4 3" xfId="2194" xr:uid="{00000000-0005-0000-0000-0000BC080000}"/>
    <cellStyle name="Normální 4 3 10" xfId="2195" xr:uid="{00000000-0005-0000-0000-0000BD080000}"/>
    <cellStyle name="Normální 4 3 10 2" xfId="3241" xr:uid="{00000000-0005-0000-0000-0000BE080000}"/>
    <cellStyle name="normální 4 3 11" xfId="2196" xr:uid="{00000000-0005-0000-0000-0000BF080000}"/>
    <cellStyle name="normální 4 3 12" xfId="2197" xr:uid="{00000000-0005-0000-0000-0000C0080000}"/>
    <cellStyle name="normální 4 3 13" xfId="2198" xr:uid="{00000000-0005-0000-0000-0000C1080000}"/>
    <cellStyle name="normální 4 3 14" xfId="2199" xr:uid="{00000000-0005-0000-0000-0000C2080000}"/>
    <cellStyle name="normální 4 3 15" xfId="2200" xr:uid="{00000000-0005-0000-0000-0000C3080000}"/>
    <cellStyle name="normální 4 3 16" xfId="2201" xr:uid="{00000000-0005-0000-0000-0000C4080000}"/>
    <cellStyle name="normální 4 3 17" xfId="2202" xr:uid="{00000000-0005-0000-0000-0000C5080000}"/>
    <cellStyle name="normální 4 3 18" xfId="2203" xr:uid="{00000000-0005-0000-0000-0000C6080000}"/>
    <cellStyle name="normální 4 3 19" xfId="2204" xr:uid="{00000000-0005-0000-0000-0000C7080000}"/>
    <cellStyle name="normální 4 3 2" xfId="2205" xr:uid="{00000000-0005-0000-0000-0000C8080000}"/>
    <cellStyle name="Normální 4 3 2 2" xfId="2206" xr:uid="{00000000-0005-0000-0000-0000C9080000}"/>
    <cellStyle name="Normální 4 3 2 2 2" xfId="3242" xr:uid="{00000000-0005-0000-0000-0000CA080000}"/>
    <cellStyle name="normální 4 3 20" xfId="2207" xr:uid="{00000000-0005-0000-0000-0000CB080000}"/>
    <cellStyle name="normální 4 3 21" xfId="2208" xr:uid="{00000000-0005-0000-0000-0000CC080000}"/>
    <cellStyle name="normální 4 3 22" xfId="2209" xr:uid="{00000000-0005-0000-0000-0000CD080000}"/>
    <cellStyle name="normální 4 3 23" xfId="2210" xr:uid="{00000000-0005-0000-0000-0000CE080000}"/>
    <cellStyle name="normální 4 3 24" xfId="2211" xr:uid="{00000000-0005-0000-0000-0000CF080000}"/>
    <cellStyle name="normální 4 3 25" xfId="2212" xr:uid="{00000000-0005-0000-0000-0000D0080000}"/>
    <cellStyle name="normální 4 3 26" xfId="2213" xr:uid="{00000000-0005-0000-0000-0000D1080000}"/>
    <cellStyle name="normální 4 3 27" xfId="2214" xr:uid="{00000000-0005-0000-0000-0000D2080000}"/>
    <cellStyle name="normální 4 3 28" xfId="2215" xr:uid="{00000000-0005-0000-0000-0000D3080000}"/>
    <cellStyle name="normální 4 3 29" xfId="2216" xr:uid="{00000000-0005-0000-0000-0000D4080000}"/>
    <cellStyle name="normální 4 3 3" xfId="2217" xr:uid="{00000000-0005-0000-0000-0000D5080000}"/>
    <cellStyle name="normální 4 3 30" xfId="2218" xr:uid="{00000000-0005-0000-0000-0000D6080000}"/>
    <cellStyle name="normální 4 3 31" xfId="2219" xr:uid="{00000000-0005-0000-0000-0000D7080000}"/>
    <cellStyle name="normální 4 3 32" xfId="3314" xr:uid="{00000000-0005-0000-0000-0000D8080000}"/>
    <cellStyle name="Normální 4 3 4" xfId="2220" xr:uid="{00000000-0005-0000-0000-0000D9080000}"/>
    <cellStyle name="Normální 4 3 4 2" xfId="3243" xr:uid="{00000000-0005-0000-0000-0000DA080000}"/>
    <cellStyle name="Normální 4 3 5" xfId="2221" xr:uid="{00000000-0005-0000-0000-0000DB080000}"/>
    <cellStyle name="Normální 4 3 5 2" xfId="3244" xr:uid="{00000000-0005-0000-0000-0000DC080000}"/>
    <cellStyle name="Normální 4 3 6" xfId="2222" xr:uid="{00000000-0005-0000-0000-0000DD080000}"/>
    <cellStyle name="Normální 4 3 6 2" xfId="3245" xr:uid="{00000000-0005-0000-0000-0000DE080000}"/>
    <cellStyle name="Normální 4 3 7" xfId="2223" xr:uid="{00000000-0005-0000-0000-0000DF080000}"/>
    <cellStyle name="Normální 4 3 7 2" xfId="3246" xr:uid="{00000000-0005-0000-0000-0000E0080000}"/>
    <cellStyle name="Normální 4 3 8" xfId="2224" xr:uid="{00000000-0005-0000-0000-0000E1080000}"/>
    <cellStyle name="Normální 4 3 8 2" xfId="3247" xr:uid="{00000000-0005-0000-0000-0000E2080000}"/>
    <cellStyle name="Normální 4 3 9" xfId="2225" xr:uid="{00000000-0005-0000-0000-0000E3080000}"/>
    <cellStyle name="Normální 4 3 9 2" xfId="3248" xr:uid="{00000000-0005-0000-0000-0000E4080000}"/>
    <cellStyle name="normální 4 30" xfId="2226" xr:uid="{00000000-0005-0000-0000-0000E5080000}"/>
    <cellStyle name="normální 4 31" xfId="2227" xr:uid="{00000000-0005-0000-0000-0000E6080000}"/>
    <cellStyle name="normální 4 32" xfId="2228" xr:uid="{00000000-0005-0000-0000-0000E7080000}"/>
    <cellStyle name="normální 4 33" xfId="2229" xr:uid="{00000000-0005-0000-0000-0000E8080000}"/>
    <cellStyle name="normální 4 34" xfId="2230" xr:uid="{00000000-0005-0000-0000-0000E9080000}"/>
    <cellStyle name="normální 4 35" xfId="2231" xr:uid="{00000000-0005-0000-0000-0000EA080000}"/>
    <cellStyle name="normální 4 36" xfId="2232" xr:uid="{00000000-0005-0000-0000-0000EB080000}"/>
    <cellStyle name="normální 4 37" xfId="2233" xr:uid="{00000000-0005-0000-0000-0000EC080000}"/>
    <cellStyle name="normální 4 38" xfId="2234" xr:uid="{00000000-0005-0000-0000-0000ED080000}"/>
    <cellStyle name="normální 4 39" xfId="2235" xr:uid="{00000000-0005-0000-0000-0000EE080000}"/>
    <cellStyle name="normální 4 4" xfId="2236" xr:uid="{00000000-0005-0000-0000-0000EF080000}"/>
    <cellStyle name="Normální 4 4 2" xfId="2237" xr:uid="{00000000-0005-0000-0000-0000F0080000}"/>
    <cellStyle name="Normální 4 4 2 2" xfId="3249" xr:uid="{00000000-0005-0000-0000-0000F1080000}"/>
    <cellStyle name="normální 4 40" xfId="2238" xr:uid="{00000000-0005-0000-0000-0000F2080000}"/>
    <cellStyle name="normální 4 41" xfId="2239" xr:uid="{00000000-0005-0000-0000-0000F3080000}"/>
    <cellStyle name="normální 4 42" xfId="2240" xr:uid="{00000000-0005-0000-0000-0000F4080000}"/>
    <cellStyle name="normální 4 43" xfId="2241" xr:uid="{00000000-0005-0000-0000-0000F5080000}"/>
    <cellStyle name="normální 4 44" xfId="2242" xr:uid="{00000000-0005-0000-0000-0000F6080000}"/>
    <cellStyle name="normální 4 45" xfId="2243" xr:uid="{00000000-0005-0000-0000-0000F7080000}"/>
    <cellStyle name="normální 4 46" xfId="2244" xr:uid="{00000000-0005-0000-0000-0000F8080000}"/>
    <cellStyle name="normální 4 47" xfId="2245" xr:uid="{00000000-0005-0000-0000-0000F9080000}"/>
    <cellStyle name="normální 4 48" xfId="3181" xr:uid="{00000000-0005-0000-0000-0000FA080000}"/>
    <cellStyle name="normální 4 49" xfId="3173" xr:uid="{00000000-0005-0000-0000-0000FB080000}"/>
    <cellStyle name="normální 4 5" xfId="2246" xr:uid="{00000000-0005-0000-0000-0000FC080000}"/>
    <cellStyle name="Normální 4 5 10" xfId="2247" xr:uid="{00000000-0005-0000-0000-0000FD080000}"/>
    <cellStyle name="Normální 4 5 10 2" xfId="3250" xr:uid="{00000000-0005-0000-0000-0000FE080000}"/>
    <cellStyle name="normální 4 5 2" xfId="2248" xr:uid="{00000000-0005-0000-0000-0000FF080000}"/>
    <cellStyle name="Normální 4 5 3" xfId="2249" xr:uid="{00000000-0005-0000-0000-000000090000}"/>
    <cellStyle name="Normální 4 5 3 2" xfId="3251" xr:uid="{00000000-0005-0000-0000-000001090000}"/>
    <cellStyle name="Normální 4 5 4" xfId="2250" xr:uid="{00000000-0005-0000-0000-000002090000}"/>
    <cellStyle name="Normální 4 5 4 2" xfId="3252" xr:uid="{00000000-0005-0000-0000-000003090000}"/>
    <cellStyle name="Normální 4 5 5" xfId="2251" xr:uid="{00000000-0005-0000-0000-000004090000}"/>
    <cellStyle name="Normální 4 5 5 2" xfId="3253" xr:uid="{00000000-0005-0000-0000-000005090000}"/>
    <cellStyle name="Normální 4 5 6" xfId="2252" xr:uid="{00000000-0005-0000-0000-000006090000}"/>
    <cellStyle name="Normální 4 5 6 2" xfId="3254" xr:uid="{00000000-0005-0000-0000-000007090000}"/>
    <cellStyle name="Normální 4 5 7" xfId="2253" xr:uid="{00000000-0005-0000-0000-000008090000}"/>
    <cellStyle name="Normální 4 5 7 2" xfId="3255" xr:uid="{00000000-0005-0000-0000-000009090000}"/>
    <cellStyle name="Normální 4 5 8" xfId="2254" xr:uid="{00000000-0005-0000-0000-00000A090000}"/>
    <cellStyle name="Normální 4 5 8 2" xfId="3256" xr:uid="{00000000-0005-0000-0000-00000B090000}"/>
    <cellStyle name="Normální 4 5 9" xfId="2255" xr:uid="{00000000-0005-0000-0000-00000C090000}"/>
    <cellStyle name="Normální 4 5 9 2" xfId="3257" xr:uid="{00000000-0005-0000-0000-00000D090000}"/>
    <cellStyle name="normální 4 50" xfId="3178" xr:uid="{00000000-0005-0000-0000-00000E090000}"/>
    <cellStyle name="normální 4 51" xfId="3174" xr:uid="{00000000-0005-0000-0000-00000F090000}"/>
    <cellStyle name="normální 4 52" xfId="3177" xr:uid="{00000000-0005-0000-0000-000010090000}"/>
    <cellStyle name="normální 4 53" xfId="3175" xr:uid="{00000000-0005-0000-0000-000011090000}"/>
    <cellStyle name="normální 4 54" xfId="3176" xr:uid="{00000000-0005-0000-0000-000012090000}"/>
    <cellStyle name="normální 4 55" xfId="3201" xr:uid="{00000000-0005-0000-0000-000013090000}"/>
    <cellStyle name="normální 4 56" xfId="3200" xr:uid="{00000000-0005-0000-0000-000014090000}"/>
    <cellStyle name="Normální 4 6" xfId="2256" xr:uid="{00000000-0005-0000-0000-000015090000}"/>
    <cellStyle name="Normální 4 6 2" xfId="3258" xr:uid="{00000000-0005-0000-0000-000016090000}"/>
    <cellStyle name="Normální 4 7" xfId="2257" xr:uid="{00000000-0005-0000-0000-000017090000}"/>
    <cellStyle name="Normální 4 7 2" xfId="3259" xr:uid="{00000000-0005-0000-0000-000018090000}"/>
    <cellStyle name="Normální 4 8" xfId="2258" xr:uid="{00000000-0005-0000-0000-000019090000}"/>
    <cellStyle name="Normální 4 8 2" xfId="3260" xr:uid="{00000000-0005-0000-0000-00001A090000}"/>
    <cellStyle name="Normální 4 9" xfId="2259" xr:uid="{00000000-0005-0000-0000-00001B090000}"/>
    <cellStyle name="Normální 4 9 2" xfId="3261" xr:uid="{00000000-0005-0000-0000-00001C090000}"/>
    <cellStyle name="normální 40" xfId="2260" xr:uid="{00000000-0005-0000-0000-00001D090000}"/>
    <cellStyle name="normální 41" xfId="2261" xr:uid="{00000000-0005-0000-0000-00001E090000}"/>
    <cellStyle name="normální 42" xfId="2262" xr:uid="{00000000-0005-0000-0000-00001F090000}"/>
    <cellStyle name="normální 43" xfId="2263" xr:uid="{00000000-0005-0000-0000-000020090000}"/>
    <cellStyle name="normální 44" xfId="2264" xr:uid="{00000000-0005-0000-0000-000021090000}"/>
    <cellStyle name="normální 45" xfId="2265" xr:uid="{00000000-0005-0000-0000-000022090000}"/>
    <cellStyle name="normální 46" xfId="2266" xr:uid="{00000000-0005-0000-0000-000023090000}"/>
    <cellStyle name="normální 47" xfId="2267" xr:uid="{00000000-0005-0000-0000-000024090000}"/>
    <cellStyle name="normální 48" xfId="2268" xr:uid="{00000000-0005-0000-0000-000025090000}"/>
    <cellStyle name="normální 49" xfId="2269" xr:uid="{00000000-0005-0000-0000-000026090000}"/>
    <cellStyle name="normální 5" xfId="2270" xr:uid="{00000000-0005-0000-0000-000027090000}"/>
    <cellStyle name="Normální 5 10" xfId="2271" xr:uid="{00000000-0005-0000-0000-000028090000}"/>
    <cellStyle name="Normální 5 10 2" xfId="3262" xr:uid="{00000000-0005-0000-0000-000029090000}"/>
    <cellStyle name="normální 5 11" xfId="2272" xr:uid="{00000000-0005-0000-0000-00002A090000}"/>
    <cellStyle name="normální 5 12" xfId="2273" xr:uid="{00000000-0005-0000-0000-00002B090000}"/>
    <cellStyle name="normální 5 13" xfId="2274" xr:uid="{00000000-0005-0000-0000-00002C090000}"/>
    <cellStyle name="normální 5 14" xfId="2275" xr:uid="{00000000-0005-0000-0000-00002D090000}"/>
    <cellStyle name="normální 5 15" xfId="2276" xr:uid="{00000000-0005-0000-0000-00002E090000}"/>
    <cellStyle name="normální 5 16" xfId="2277" xr:uid="{00000000-0005-0000-0000-00002F090000}"/>
    <cellStyle name="normální 5 17" xfId="2278" xr:uid="{00000000-0005-0000-0000-000030090000}"/>
    <cellStyle name="normální 5 18" xfId="2279" xr:uid="{00000000-0005-0000-0000-000031090000}"/>
    <cellStyle name="normální 5 19" xfId="2280" xr:uid="{00000000-0005-0000-0000-000032090000}"/>
    <cellStyle name="normální 5 2" xfId="2281" xr:uid="{00000000-0005-0000-0000-000033090000}"/>
    <cellStyle name="normální 5 2 10" xfId="2282" xr:uid="{00000000-0005-0000-0000-000034090000}"/>
    <cellStyle name="normální 5 2 11" xfId="2283" xr:uid="{00000000-0005-0000-0000-000035090000}"/>
    <cellStyle name="normální 5 2 11 2" xfId="2284" xr:uid="{00000000-0005-0000-0000-000036090000}"/>
    <cellStyle name="normální 5 2 11 3" xfId="2285" xr:uid="{00000000-0005-0000-0000-000037090000}"/>
    <cellStyle name="normální 5 2 11 4" xfId="2286" xr:uid="{00000000-0005-0000-0000-000038090000}"/>
    <cellStyle name="normální 5 2 12" xfId="2287" xr:uid="{00000000-0005-0000-0000-000039090000}"/>
    <cellStyle name="normální 5 2 12 2" xfId="2288" xr:uid="{00000000-0005-0000-0000-00003A090000}"/>
    <cellStyle name="normální 5 2 12 3" xfId="2289" xr:uid="{00000000-0005-0000-0000-00003B090000}"/>
    <cellStyle name="normální 5 2 13" xfId="2290" xr:uid="{00000000-0005-0000-0000-00003C090000}"/>
    <cellStyle name="normální 5 2 2" xfId="2291" xr:uid="{00000000-0005-0000-0000-00003D090000}"/>
    <cellStyle name="Normální 5 2 2 10" xfId="2292" xr:uid="{00000000-0005-0000-0000-00003E090000}"/>
    <cellStyle name="Normální 5 2 2 10 2" xfId="3263" xr:uid="{00000000-0005-0000-0000-00003F090000}"/>
    <cellStyle name="normální 5 2 2 11" xfId="2293" xr:uid="{00000000-0005-0000-0000-000040090000}"/>
    <cellStyle name="normální 5 2 2 12" xfId="2294" xr:uid="{00000000-0005-0000-0000-000041090000}"/>
    <cellStyle name="normální 5 2 2 13" xfId="2295" xr:uid="{00000000-0005-0000-0000-000042090000}"/>
    <cellStyle name="normální 5 2 2 14" xfId="2296" xr:uid="{00000000-0005-0000-0000-000043090000}"/>
    <cellStyle name="normální 5 2 2 15" xfId="2297" xr:uid="{00000000-0005-0000-0000-000044090000}"/>
    <cellStyle name="normální 5 2 2 16" xfId="2298" xr:uid="{00000000-0005-0000-0000-000045090000}"/>
    <cellStyle name="normální 5 2 2 17" xfId="2299" xr:uid="{00000000-0005-0000-0000-000046090000}"/>
    <cellStyle name="normální 5 2 2 18" xfId="2300" xr:uid="{00000000-0005-0000-0000-000047090000}"/>
    <cellStyle name="normální 5 2 2 19" xfId="2301" xr:uid="{00000000-0005-0000-0000-000048090000}"/>
    <cellStyle name="normální 5 2 2 2" xfId="2302" xr:uid="{00000000-0005-0000-0000-000049090000}"/>
    <cellStyle name="normální 5 2 2 20" xfId="3315" xr:uid="{00000000-0005-0000-0000-00004A090000}"/>
    <cellStyle name="Normální 5 2 2 3" xfId="2303" xr:uid="{00000000-0005-0000-0000-00004B090000}"/>
    <cellStyle name="Normální 5 2 2 3 2" xfId="3264" xr:uid="{00000000-0005-0000-0000-00004C090000}"/>
    <cellStyle name="Normální 5 2 2 4" xfId="2304" xr:uid="{00000000-0005-0000-0000-00004D090000}"/>
    <cellStyle name="Normální 5 2 2 4 2" xfId="3265" xr:uid="{00000000-0005-0000-0000-00004E090000}"/>
    <cellStyle name="Normální 5 2 2 5" xfId="2305" xr:uid="{00000000-0005-0000-0000-00004F090000}"/>
    <cellStyle name="Normální 5 2 2 5 2" xfId="3266" xr:uid="{00000000-0005-0000-0000-000050090000}"/>
    <cellStyle name="Normální 5 2 2 6" xfId="2306" xr:uid="{00000000-0005-0000-0000-000051090000}"/>
    <cellStyle name="Normální 5 2 2 6 2" xfId="3267" xr:uid="{00000000-0005-0000-0000-000052090000}"/>
    <cellStyle name="Normální 5 2 2 7" xfId="2307" xr:uid="{00000000-0005-0000-0000-000053090000}"/>
    <cellStyle name="Normální 5 2 2 7 2" xfId="3268" xr:uid="{00000000-0005-0000-0000-000054090000}"/>
    <cellStyle name="Normální 5 2 2 8" xfId="2308" xr:uid="{00000000-0005-0000-0000-000055090000}"/>
    <cellStyle name="Normální 5 2 2 8 2" xfId="3269" xr:uid="{00000000-0005-0000-0000-000056090000}"/>
    <cellStyle name="Normální 5 2 2 9" xfId="2309" xr:uid="{00000000-0005-0000-0000-000057090000}"/>
    <cellStyle name="Normální 5 2 2 9 2" xfId="3270" xr:uid="{00000000-0005-0000-0000-000058090000}"/>
    <cellStyle name="normální 5 2 3" xfId="2310" xr:uid="{00000000-0005-0000-0000-000059090000}"/>
    <cellStyle name="Normální 5 2 3 2" xfId="2311" xr:uid="{00000000-0005-0000-0000-00005A090000}"/>
    <cellStyle name="Normální 5 2 3 2 2" xfId="3271" xr:uid="{00000000-0005-0000-0000-00005B090000}"/>
    <cellStyle name="normální 5 2 4" xfId="2312" xr:uid="{00000000-0005-0000-0000-00005C090000}"/>
    <cellStyle name="normální 5 2 5" xfId="2313" xr:uid="{00000000-0005-0000-0000-00005D090000}"/>
    <cellStyle name="normální 5 2 6" xfId="2314" xr:uid="{00000000-0005-0000-0000-00005E090000}"/>
    <cellStyle name="normální 5 2 7" xfId="2315" xr:uid="{00000000-0005-0000-0000-00005F090000}"/>
    <cellStyle name="normální 5 2 8" xfId="2316" xr:uid="{00000000-0005-0000-0000-000060090000}"/>
    <cellStyle name="normální 5 2 9" xfId="2317" xr:uid="{00000000-0005-0000-0000-000061090000}"/>
    <cellStyle name="normální 5 20" xfId="2318" xr:uid="{00000000-0005-0000-0000-000062090000}"/>
    <cellStyle name="normální 5 21" xfId="2319" xr:uid="{00000000-0005-0000-0000-000063090000}"/>
    <cellStyle name="normální 5 22" xfId="2320" xr:uid="{00000000-0005-0000-0000-000064090000}"/>
    <cellStyle name="normální 5 23" xfId="2321" xr:uid="{00000000-0005-0000-0000-000065090000}"/>
    <cellStyle name="normální 5 24" xfId="2322" xr:uid="{00000000-0005-0000-0000-000066090000}"/>
    <cellStyle name="normální 5 25" xfId="2323" xr:uid="{00000000-0005-0000-0000-000067090000}"/>
    <cellStyle name="normální 5 26" xfId="2324" xr:uid="{00000000-0005-0000-0000-000068090000}"/>
    <cellStyle name="normální 5 27" xfId="2325" xr:uid="{00000000-0005-0000-0000-000069090000}"/>
    <cellStyle name="normální 5 28" xfId="2326" xr:uid="{00000000-0005-0000-0000-00006A090000}"/>
    <cellStyle name="normální 5 29" xfId="2327" xr:uid="{00000000-0005-0000-0000-00006B090000}"/>
    <cellStyle name="normální 5 3" xfId="2328" xr:uid="{00000000-0005-0000-0000-00006C090000}"/>
    <cellStyle name="Normální 5 3 10" xfId="2329" xr:uid="{00000000-0005-0000-0000-00006D090000}"/>
    <cellStyle name="Normální 5 3 10 2" xfId="3272" xr:uid="{00000000-0005-0000-0000-00006E090000}"/>
    <cellStyle name="normální 5 3 11" xfId="2330" xr:uid="{00000000-0005-0000-0000-00006F090000}"/>
    <cellStyle name="normální 5 3 12" xfId="2331" xr:uid="{00000000-0005-0000-0000-000070090000}"/>
    <cellStyle name="normální 5 3 13" xfId="2332" xr:uid="{00000000-0005-0000-0000-000071090000}"/>
    <cellStyle name="normální 5 3 14" xfId="2333" xr:uid="{00000000-0005-0000-0000-000072090000}"/>
    <cellStyle name="normální 5 3 15" xfId="2334" xr:uid="{00000000-0005-0000-0000-000073090000}"/>
    <cellStyle name="normální 5 3 16" xfId="2335" xr:uid="{00000000-0005-0000-0000-000074090000}"/>
    <cellStyle name="normální 5 3 17" xfId="2336" xr:uid="{00000000-0005-0000-0000-000075090000}"/>
    <cellStyle name="normální 5 3 18" xfId="2337" xr:uid="{00000000-0005-0000-0000-000076090000}"/>
    <cellStyle name="normální 5 3 19" xfId="2338" xr:uid="{00000000-0005-0000-0000-000077090000}"/>
    <cellStyle name="normální 5 3 2" xfId="2339" xr:uid="{00000000-0005-0000-0000-000078090000}"/>
    <cellStyle name="Normální 5 3 2 2" xfId="2340" xr:uid="{00000000-0005-0000-0000-000079090000}"/>
    <cellStyle name="Normální 5 3 2 2 2" xfId="3273" xr:uid="{00000000-0005-0000-0000-00007A090000}"/>
    <cellStyle name="normální 5 3 20" xfId="2341" xr:uid="{00000000-0005-0000-0000-00007B090000}"/>
    <cellStyle name="normální 5 3 21" xfId="2342" xr:uid="{00000000-0005-0000-0000-00007C090000}"/>
    <cellStyle name="normální 5 3 22" xfId="2343" xr:uid="{00000000-0005-0000-0000-00007D090000}"/>
    <cellStyle name="normální 5 3 23" xfId="2344" xr:uid="{00000000-0005-0000-0000-00007E090000}"/>
    <cellStyle name="normální 5 3 24" xfId="2345" xr:uid="{00000000-0005-0000-0000-00007F090000}"/>
    <cellStyle name="normální 5 3 25" xfId="2346" xr:uid="{00000000-0005-0000-0000-000080090000}"/>
    <cellStyle name="normální 5 3 26" xfId="2347" xr:uid="{00000000-0005-0000-0000-000081090000}"/>
    <cellStyle name="normální 5 3 27" xfId="2348" xr:uid="{00000000-0005-0000-0000-000082090000}"/>
    <cellStyle name="normální 5 3 28" xfId="2349" xr:uid="{00000000-0005-0000-0000-000083090000}"/>
    <cellStyle name="normální 5 3 29" xfId="2350" xr:uid="{00000000-0005-0000-0000-000084090000}"/>
    <cellStyle name="normální 5 3 3" xfId="2351" xr:uid="{00000000-0005-0000-0000-000085090000}"/>
    <cellStyle name="normální 5 3 30" xfId="2352" xr:uid="{00000000-0005-0000-0000-000086090000}"/>
    <cellStyle name="normální 5 3 31" xfId="2353" xr:uid="{00000000-0005-0000-0000-000087090000}"/>
    <cellStyle name="normální 5 3 32" xfId="3316" xr:uid="{00000000-0005-0000-0000-000088090000}"/>
    <cellStyle name="Normální 5 3 4" xfId="2354" xr:uid="{00000000-0005-0000-0000-000089090000}"/>
    <cellStyle name="Normální 5 3 4 2" xfId="3274" xr:uid="{00000000-0005-0000-0000-00008A090000}"/>
    <cellStyle name="Normální 5 3 5" xfId="2355" xr:uid="{00000000-0005-0000-0000-00008B090000}"/>
    <cellStyle name="Normální 5 3 5 2" xfId="3275" xr:uid="{00000000-0005-0000-0000-00008C090000}"/>
    <cellStyle name="Normální 5 3 6" xfId="2356" xr:uid="{00000000-0005-0000-0000-00008D090000}"/>
    <cellStyle name="Normální 5 3 6 2" xfId="3276" xr:uid="{00000000-0005-0000-0000-00008E090000}"/>
    <cellStyle name="Normální 5 3 7" xfId="2357" xr:uid="{00000000-0005-0000-0000-00008F090000}"/>
    <cellStyle name="Normální 5 3 7 2" xfId="3277" xr:uid="{00000000-0005-0000-0000-000090090000}"/>
    <cellStyle name="Normální 5 3 8" xfId="2358" xr:uid="{00000000-0005-0000-0000-000091090000}"/>
    <cellStyle name="Normální 5 3 8 2" xfId="3278" xr:uid="{00000000-0005-0000-0000-000092090000}"/>
    <cellStyle name="Normální 5 3 9" xfId="2359" xr:uid="{00000000-0005-0000-0000-000093090000}"/>
    <cellStyle name="Normální 5 3 9 2" xfId="3279" xr:uid="{00000000-0005-0000-0000-000094090000}"/>
    <cellStyle name="normální 5 30" xfId="2360" xr:uid="{00000000-0005-0000-0000-000095090000}"/>
    <cellStyle name="normální 5 31" xfId="2361" xr:uid="{00000000-0005-0000-0000-000096090000}"/>
    <cellStyle name="normální 5 32" xfId="2362" xr:uid="{00000000-0005-0000-0000-000097090000}"/>
    <cellStyle name="normální 5 33" xfId="2363" xr:uid="{00000000-0005-0000-0000-000098090000}"/>
    <cellStyle name="normální 5 34" xfId="2364" xr:uid="{00000000-0005-0000-0000-000099090000}"/>
    <cellStyle name="normální 5 35" xfId="2365" xr:uid="{00000000-0005-0000-0000-00009A090000}"/>
    <cellStyle name="normální 5 36" xfId="2366" xr:uid="{00000000-0005-0000-0000-00009B090000}"/>
    <cellStyle name="normální 5 37" xfId="2367" xr:uid="{00000000-0005-0000-0000-00009C090000}"/>
    <cellStyle name="normální 5 38" xfId="2368" xr:uid="{00000000-0005-0000-0000-00009D090000}"/>
    <cellStyle name="normální 5 39" xfId="2369" xr:uid="{00000000-0005-0000-0000-00009E090000}"/>
    <cellStyle name="normální 5 4" xfId="2370" xr:uid="{00000000-0005-0000-0000-00009F090000}"/>
    <cellStyle name="Normální 5 4 2" xfId="2371" xr:uid="{00000000-0005-0000-0000-0000A0090000}"/>
    <cellStyle name="Normální 5 4 2 2" xfId="3281" xr:uid="{00000000-0005-0000-0000-0000A1090000}"/>
    <cellStyle name="normální 5 40" xfId="2372" xr:uid="{00000000-0005-0000-0000-0000A2090000}"/>
    <cellStyle name="normální 5 41" xfId="2373" xr:uid="{00000000-0005-0000-0000-0000A3090000}"/>
    <cellStyle name="normální 5 42" xfId="2374" xr:uid="{00000000-0005-0000-0000-0000A4090000}"/>
    <cellStyle name="normální 5 43" xfId="2375" xr:uid="{00000000-0005-0000-0000-0000A5090000}"/>
    <cellStyle name="normální 5 44" xfId="2376" xr:uid="{00000000-0005-0000-0000-0000A6090000}"/>
    <cellStyle name="normální 5 45" xfId="2377" xr:uid="{00000000-0005-0000-0000-0000A7090000}"/>
    <cellStyle name="normální 5 46" xfId="2378" xr:uid="{00000000-0005-0000-0000-0000A8090000}"/>
    <cellStyle name="normální 5 47" xfId="2379" xr:uid="{00000000-0005-0000-0000-0000A9090000}"/>
    <cellStyle name="normální 5 48" xfId="3182" xr:uid="{00000000-0005-0000-0000-0000AA090000}"/>
    <cellStyle name="normální 5 49" xfId="3172" xr:uid="{00000000-0005-0000-0000-0000AB090000}"/>
    <cellStyle name="normální 5 5" xfId="2380" xr:uid="{00000000-0005-0000-0000-0000AC090000}"/>
    <cellStyle name="Normální 5 5 10" xfId="2381" xr:uid="{00000000-0005-0000-0000-0000AD090000}"/>
    <cellStyle name="Normální 5 5 10 2" xfId="3282" xr:uid="{00000000-0005-0000-0000-0000AE090000}"/>
    <cellStyle name="normální 5 5 2" xfId="2382" xr:uid="{00000000-0005-0000-0000-0000AF090000}"/>
    <cellStyle name="Normální 5 5 3" xfId="2383" xr:uid="{00000000-0005-0000-0000-0000B0090000}"/>
    <cellStyle name="Normální 5 5 3 2" xfId="3283" xr:uid="{00000000-0005-0000-0000-0000B1090000}"/>
    <cellStyle name="Normální 5 5 4" xfId="2384" xr:uid="{00000000-0005-0000-0000-0000B2090000}"/>
    <cellStyle name="Normální 5 5 4 2" xfId="3284" xr:uid="{00000000-0005-0000-0000-0000B3090000}"/>
    <cellStyle name="Normální 5 5 5" xfId="2385" xr:uid="{00000000-0005-0000-0000-0000B4090000}"/>
    <cellStyle name="Normální 5 5 5 2" xfId="3285" xr:uid="{00000000-0005-0000-0000-0000B5090000}"/>
    <cellStyle name="Normální 5 5 6" xfId="2386" xr:uid="{00000000-0005-0000-0000-0000B6090000}"/>
    <cellStyle name="Normální 5 5 6 2" xfId="3286" xr:uid="{00000000-0005-0000-0000-0000B7090000}"/>
    <cellStyle name="Normální 5 5 7" xfId="2387" xr:uid="{00000000-0005-0000-0000-0000B8090000}"/>
    <cellStyle name="Normální 5 5 7 2" xfId="3287" xr:uid="{00000000-0005-0000-0000-0000B9090000}"/>
    <cellStyle name="Normální 5 5 8" xfId="2388" xr:uid="{00000000-0005-0000-0000-0000BA090000}"/>
    <cellStyle name="Normální 5 5 8 2" xfId="3288" xr:uid="{00000000-0005-0000-0000-0000BB090000}"/>
    <cellStyle name="Normální 5 5 9" xfId="2389" xr:uid="{00000000-0005-0000-0000-0000BC090000}"/>
    <cellStyle name="Normální 5 5 9 2" xfId="3289" xr:uid="{00000000-0005-0000-0000-0000BD090000}"/>
    <cellStyle name="normální 5 50" xfId="3179" xr:uid="{00000000-0005-0000-0000-0000BE090000}"/>
    <cellStyle name="normální 5 51" xfId="3168" xr:uid="{00000000-0005-0000-0000-0000BF090000}"/>
    <cellStyle name="normální 5 52" xfId="3188" xr:uid="{00000000-0005-0000-0000-0000C0090000}"/>
    <cellStyle name="normální 5 53" xfId="3164" xr:uid="{00000000-0005-0000-0000-0000C1090000}"/>
    <cellStyle name="normální 5 54" xfId="3192" xr:uid="{00000000-0005-0000-0000-0000C2090000}"/>
    <cellStyle name="normální 5 55" xfId="3202" xr:uid="{00000000-0005-0000-0000-0000C3090000}"/>
    <cellStyle name="normální 5 56" xfId="3199" xr:uid="{00000000-0005-0000-0000-0000C4090000}"/>
    <cellStyle name="Normální 5 6" xfId="2390" xr:uid="{00000000-0005-0000-0000-0000C5090000}"/>
    <cellStyle name="Normální 5 6 2" xfId="3290" xr:uid="{00000000-0005-0000-0000-0000C6090000}"/>
    <cellStyle name="Normální 5 7" xfId="2391" xr:uid="{00000000-0005-0000-0000-0000C7090000}"/>
    <cellStyle name="Normální 5 7 2" xfId="3291" xr:uid="{00000000-0005-0000-0000-0000C8090000}"/>
    <cellStyle name="Normální 5 8" xfId="2392" xr:uid="{00000000-0005-0000-0000-0000C9090000}"/>
    <cellStyle name="Normální 5 8 2" xfId="3292" xr:uid="{00000000-0005-0000-0000-0000CA090000}"/>
    <cellStyle name="Normální 5 9" xfId="2393" xr:uid="{00000000-0005-0000-0000-0000CB090000}"/>
    <cellStyle name="Normální 5 9 2" xfId="3293" xr:uid="{00000000-0005-0000-0000-0000CC090000}"/>
    <cellStyle name="normální 50" xfId="2394" xr:uid="{00000000-0005-0000-0000-0000CD090000}"/>
    <cellStyle name="normální 51" xfId="2395" xr:uid="{00000000-0005-0000-0000-0000CE090000}"/>
    <cellStyle name="normální 52" xfId="2396" xr:uid="{00000000-0005-0000-0000-0000CF090000}"/>
    <cellStyle name="normální 53" xfId="2397" xr:uid="{00000000-0005-0000-0000-0000D0090000}"/>
    <cellStyle name="normální 54" xfId="2398" xr:uid="{00000000-0005-0000-0000-0000D1090000}"/>
    <cellStyle name="normální 55" xfId="2399" xr:uid="{00000000-0005-0000-0000-0000D2090000}"/>
    <cellStyle name="normální 56" xfId="2400" xr:uid="{00000000-0005-0000-0000-0000D3090000}"/>
    <cellStyle name="normální 57" xfId="2401" xr:uid="{00000000-0005-0000-0000-0000D4090000}"/>
    <cellStyle name="normální 58" xfId="2402" xr:uid="{00000000-0005-0000-0000-0000D5090000}"/>
    <cellStyle name="normální 59" xfId="2403" xr:uid="{00000000-0005-0000-0000-0000D6090000}"/>
    <cellStyle name="normální 6" xfId="2404" xr:uid="{00000000-0005-0000-0000-0000D7090000}"/>
    <cellStyle name="Normální 6 10" xfId="2405" xr:uid="{00000000-0005-0000-0000-0000D8090000}"/>
    <cellStyle name="Normální 6 10 2" xfId="3294" xr:uid="{00000000-0005-0000-0000-0000D9090000}"/>
    <cellStyle name="normální 6 11" xfId="3183" xr:uid="{00000000-0005-0000-0000-0000DA090000}"/>
    <cellStyle name="normální 6 12" xfId="3171" xr:uid="{00000000-0005-0000-0000-0000DB090000}"/>
    <cellStyle name="normální 6 13" xfId="3180" xr:uid="{00000000-0005-0000-0000-0000DC090000}"/>
    <cellStyle name="normální 6 14" xfId="3167" xr:uid="{00000000-0005-0000-0000-0000DD090000}"/>
    <cellStyle name="normální 6 15" xfId="3189" xr:uid="{00000000-0005-0000-0000-0000DE090000}"/>
    <cellStyle name="normální 6 16" xfId="3163" xr:uid="{00000000-0005-0000-0000-0000DF090000}"/>
    <cellStyle name="normální 6 17" xfId="3193" xr:uid="{00000000-0005-0000-0000-0000E0090000}"/>
    <cellStyle name="normální 6 18" xfId="3203" xr:uid="{00000000-0005-0000-0000-0000E1090000}"/>
    <cellStyle name="normální 6 19" xfId="3198" xr:uid="{00000000-0005-0000-0000-0000E2090000}"/>
    <cellStyle name="normální 6 2" xfId="2406" xr:uid="{00000000-0005-0000-0000-0000E3090000}"/>
    <cellStyle name="Normální 6 2 2" xfId="2407" xr:uid="{00000000-0005-0000-0000-0000E4090000}"/>
    <cellStyle name="Normální 6 2 2 2" xfId="2408" xr:uid="{00000000-0005-0000-0000-0000E5090000}"/>
    <cellStyle name="Normální 6 2 2 2 2" xfId="3296" xr:uid="{00000000-0005-0000-0000-0000E6090000}"/>
    <cellStyle name="normální 6 2 2 3" xfId="2409" xr:uid="{00000000-0005-0000-0000-0000E7090000}"/>
    <cellStyle name="Normální 6 2 2 4" xfId="3295" xr:uid="{00000000-0005-0000-0000-0000E8090000}"/>
    <cellStyle name="Normální 6 2 3" xfId="2410" xr:uid="{00000000-0005-0000-0000-0000E9090000}"/>
    <cellStyle name="Normální 6 2 3 2" xfId="3297" xr:uid="{00000000-0005-0000-0000-0000EA090000}"/>
    <cellStyle name="normální 6 3" xfId="2411" xr:uid="{00000000-0005-0000-0000-0000EB090000}"/>
    <cellStyle name="Normální 6 3 2" xfId="2412" xr:uid="{00000000-0005-0000-0000-0000EC090000}"/>
    <cellStyle name="Normální 6 3 2 2" xfId="3298" xr:uid="{00000000-0005-0000-0000-0000ED090000}"/>
    <cellStyle name="Normální 6 3 3" xfId="2413" xr:uid="{00000000-0005-0000-0000-0000EE090000}"/>
    <cellStyle name="Normální 6 3 3 2" xfId="3299" xr:uid="{00000000-0005-0000-0000-0000EF090000}"/>
    <cellStyle name="Normální 6 4" xfId="2414" xr:uid="{00000000-0005-0000-0000-0000F0090000}"/>
    <cellStyle name="Normální 6 4 2" xfId="3300" xr:uid="{00000000-0005-0000-0000-0000F1090000}"/>
    <cellStyle name="Normální 6 5" xfId="2415" xr:uid="{00000000-0005-0000-0000-0000F2090000}"/>
    <cellStyle name="normální 6 5 2" xfId="2416" xr:uid="{00000000-0005-0000-0000-0000F3090000}"/>
    <cellStyle name="Normální 6 5 3" xfId="3301" xr:uid="{00000000-0005-0000-0000-0000F4090000}"/>
    <cellStyle name="Normální 6 5 4" xfId="3207" xr:uid="{00000000-0005-0000-0000-0000F5090000}"/>
    <cellStyle name="Normální 6 5 5" xfId="3280" xr:uid="{00000000-0005-0000-0000-0000F6090000}"/>
    <cellStyle name="Normální 6 5 6" xfId="3319" xr:uid="{00000000-0005-0000-0000-0000F7090000}"/>
    <cellStyle name="Normální 6 5 7" xfId="3306" xr:uid="{00000000-0005-0000-0000-0000F8090000}"/>
    <cellStyle name="Normální 6 5 8" xfId="3206" xr:uid="{00000000-0005-0000-0000-0000F9090000}"/>
    <cellStyle name="Normální 6 6" xfId="2417" xr:uid="{00000000-0005-0000-0000-0000FA090000}"/>
    <cellStyle name="Normální 6 6 2" xfId="3302" xr:uid="{00000000-0005-0000-0000-0000FB090000}"/>
    <cellStyle name="Normální 6 7" xfId="2418" xr:uid="{00000000-0005-0000-0000-0000FC090000}"/>
    <cellStyle name="Normální 6 7 2" xfId="3303" xr:uid="{00000000-0005-0000-0000-0000FD090000}"/>
    <cellStyle name="Normální 6 8" xfId="2419" xr:uid="{00000000-0005-0000-0000-0000FE090000}"/>
    <cellStyle name="Normální 6 8 2" xfId="3304" xr:uid="{00000000-0005-0000-0000-0000FF090000}"/>
    <cellStyle name="Normální 6 9" xfId="2420" xr:uid="{00000000-0005-0000-0000-0000000A0000}"/>
    <cellStyle name="Normální 6 9 2" xfId="3305" xr:uid="{00000000-0005-0000-0000-0000010A0000}"/>
    <cellStyle name="normální 60" xfId="2421" xr:uid="{00000000-0005-0000-0000-0000020A0000}"/>
    <cellStyle name="normální 61" xfId="2422" xr:uid="{00000000-0005-0000-0000-0000030A0000}"/>
    <cellStyle name="normální 62" xfId="2423" xr:uid="{00000000-0005-0000-0000-0000040A0000}"/>
    <cellStyle name="normální 63" xfId="2424" xr:uid="{00000000-0005-0000-0000-0000050A0000}"/>
    <cellStyle name="normální 64" xfId="2425" xr:uid="{00000000-0005-0000-0000-0000060A0000}"/>
    <cellStyle name="normální 65" xfId="2426" xr:uid="{00000000-0005-0000-0000-0000070A0000}"/>
    <cellStyle name="normální 66" xfId="2427" xr:uid="{00000000-0005-0000-0000-0000080A0000}"/>
    <cellStyle name="normální 67" xfId="2428" xr:uid="{00000000-0005-0000-0000-0000090A0000}"/>
    <cellStyle name="normální 68" xfId="2429" xr:uid="{00000000-0005-0000-0000-00000A0A0000}"/>
    <cellStyle name="normální 69" xfId="2430" xr:uid="{00000000-0005-0000-0000-00000B0A0000}"/>
    <cellStyle name="normální 7" xfId="2431" xr:uid="{00000000-0005-0000-0000-00000C0A0000}"/>
    <cellStyle name="Normální 7 10" xfId="2432" xr:uid="{00000000-0005-0000-0000-00000D0A0000}"/>
    <cellStyle name="normální 7 11" xfId="2433" xr:uid="{00000000-0005-0000-0000-00000E0A0000}"/>
    <cellStyle name="normální 7 12" xfId="2434" xr:uid="{00000000-0005-0000-0000-00000F0A0000}"/>
    <cellStyle name="normální 7 13" xfId="2435" xr:uid="{00000000-0005-0000-0000-0000100A0000}"/>
    <cellStyle name="normální 7 14" xfId="2436" xr:uid="{00000000-0005-0000-0000-0000110A0000}"/>
    <cellStyle name="normální 7 15" xfId="2437" xr:uid="{00000000-0005-0000-0000-0000120A0000}"/>
    <cellStyle name="normální 7 16" xfId="2438" xr:uid="{00000000-0005-0000-0000-0000130A0000}"/>
    <cellStyle name="normální 7 17" xfId="2439" xr:uid="{00000000-0005-0000-0000-0000140A0000}"/>
    <cellStyle name="normální 7 18" xfId="2440" xr:uid="{00000000-0005-0000-0000-0000150A0000}"/>
    <cellStyle name="normální 7 19" xfId="2441" xr:uid="{00000000-0005-0000-0000-0000160A0000}"/>
    <cellStyle name="normální 7 2" xfId="2442" xr:uid="{00000000-0005-0000-0000-0000170A0000}"/>
    <cellStyle name="normální 7 2 2" xfId="2443" xr:uid="{00000000-0005-0000-0000-0000180A0000}"/>
    <cellStyle name="normální 7 2 3" xfId="2444" xr:uid="{00000000-0005-0000-0000-0000190A0000}"/>
    <cellStyle name="normální 7 2 4" xfId="2445" xr:uid="{00000000-0005-0000-0000-00001A0A0000}"/>
    <cellStyle name="normální 7 20" xfId="2446" xr:uid="{00000000-0005-0000-0000-00001B0A0000}"/>
    <cellStyle name="normální 7 21" xfId="2447" xr:uid="{00000000-0005-0000-0000-00001C0A0000}"/>
    <cellStyle name="normální 7 22" xfId="2448" xr:uid="{00000000-0005-0000-0000-00001D0A0000}"/>
    <cellStyle name="normální 7 23" xfId="2449" xr:uid="{00000000-0005-0000-0000-00001E0A0000}"/>
    <cellStyle name="normální 7 24" xfId="2450" xr:uid="{00000000-0005-0000-0000-00001F0A0000}"/>
    <cellStyle name="normální 7 25" xfId="2451" xr:uid="{00000000-0005-0000-0000-0000200A0000}"/>
    <cellStyle name="normální 7 26" xfId="2452" xr:uid="{00000000-0005-0000-0000-0000210A0000}"/>
    <cellStyle name="normální 7 27" xfId="2453" xr:uid="{00000000-0005-0000-0000-0000220A0000}"/>
    <cellStyle name="normální 7 28" xfId="2454" xr:uid="{00000000-0005-0000-0000-0000230A0000}"/>
    <cellStyle name="normální 7 29" xfId="2455" xr:uid="{00000000-0005-0000-0000-0000240A0000}"/>
    <cellStyle name="normální 7 3" xfId="2456" xr:uid="{00000000-0005-0000-0000-0000250A0000}"/>
    <cellStyle name="Normální 7 3 2" xfId="2457" xr:uid="{00000000-0005-0000-0000-0000260A0000}"/>
    <cellStyle name="normální 7 30" xfId="2458" xr:uid="{00000000-0005-0000-0000-0000270A0000}"/>
    <cellStyle name="normální 7 31" xfId="2459" xr:uid="{00000000-0005-0000-0000-0000280A0000}"/>
    <cellStyle name="normální 7 32" xfId="2460" xr:uid="{00000000-0005-0000-0000-0000290A0000}"/>
    <cellStyle name="normální 7 33" xfId="2461" xr:uid="{00000000-0005-0000-0000-00002A0A0000}"/>
    <cellStyle name="normální 7 34" xfId="2462" xr:uid="{00000000-0005-0000-0000-00002B0A0000}"/>
    <cellStyle name="normální 7 35" xfId="2463" xr:uid="{00000000-0005-0000-0000-00002C0A0000}"/>
    <cellStyle name="normální 7 36" xfId="2464" xr:uid="{00000000-0005-0000-0000-00002D0A0000}"/>
    <cellStyle name="normální 7 37" xfId="2465" xr:uid="{00000000-0005-0000-0000-00002E0A0000}"/>
    <cellStyle name="normální 7 38" xfId="2466" xr:uid="{00000000-0005-0000-0000-00002F0A0000}"/>
    <cellStyle name="normální 7 39" xfId="2467" xr:uid="{00000000-0005-0000-0000-0000300A0000}"/>
    <cellStyle name="normální 7 4" xfId="2468" xr:uid="{00000000-0005-0000-0000-0000310A0000}"/>
    <cellStyle name="Normální 7 4 2" xfId="2469" xr:uid="{00000000-0005-0000-0000-0000320A0000}"/>
    <cellStyle name="normální 7 40" xfId="2470" xr:uid="{00000000-0005-0000-0000-0000330A0000}"/>
    <cellStyle name="normální 7 41" xfId="2471" xr:uid="{00000000-0005-0000-0000-0000340A0000}"/>
    <cellStyle name="normální 7 42" xfId="2472" xr:uid="{00000000-0005-0000-0000-0000350A0000}"/>
    <cellStyle name="normální 7 43" xfId="2473" xr:uid="{00000000-0005-0000-0000-0000360A0000}"/>
    <cellStyle name="normální 7 44" xfId="2474" xr:uid="{00000000-0005-0000-0000-0000370A0000}"/>
    <cellStyle name="normální 7 45" xfId="2475" xr:uid="{00000000-0005-0000-0000-0000380A0000}"/>
    <cellStyle name="normální 7 46" xfId="2476" xr:uid="{00000000-0005-0000-0000-0000390A0000}"/>
    <cellStyle name="normální 7 47" xfId="2477" xr:uid="{00000000-0005-0000-0000-00003A0A0000}"/>
    <cellStyle name="normální 7 48" xfId="3184" xr:uid="{00000000-0005-0000-0000-00003B0A0000}"/>
    <cellStyle name="normální 7 49" xfId="3170" xr:uid="{00000000-0005-0000-0000-00003C0A0000}"/>
    <cellStyle name="normální 7 5" xfId="2478" xr:uid="{00000000-0005-0000-0000-00003D0A0000}"/>
    <cellStyle name="normální 7 50" xfId="3186" xr:uid="{00000000-0005-0000-0000-00003E0A0000}"/>
    <cellStyle name="normální 7 51" xfId="3166" xr:uid="{00000000-0005-0000-0000-00003F0A0000}"/>
    <cellStyle name="normální 7 52" xfId="3190" xr:uid="{00000000-0005-0000-0000-0000400A0000}"/>
    <cellStyle name="normální 7 53" xfId="3162" xr:uid="{00000000-0005-0000-0000-0000410A0000}"/>
    <cellStyle name="normální 7 54" xfId="3194" xr:uid="{00000000-0005-0000-0000-0000420A0000}"/>
    <cellStyle name="normální 7 55" xfId="3204" xr:uid="{00000000-0005-0000-0000-0000430A0000}"/>
    <cellStyle name="normální 7 56" xfId="3197" xr:uid="{00000000-0005-0000-0000-0000440A0000}"/>
    <cellStyle name="Normální 7 6" xfId="2479" xr:uid="{00000000-0005-0000-0000-0000450A0000}"/>
    <cellStyle name="Normální 7 7" xfId="2480" xr:uid="{00000000-0005-0000-0000-0000460A0000}"/>
    <cellStyle name="Normální 7 8" xfId="2481" xr:uid="{00000000-0005-0000-0000-0000470A0000}"/>
    <cellStyle name="Normální 7 9" xfId="2482" xr:uid="{00000000-0005-0000-0000-0000480A0000}"/>
    <cellStyle name="normální 70" xfId="2483" xr:uid="{00000000-0005-0000-0000-0000490A0000}"/>
    <cellStyle name="normální 71" xfId="2484" xr:uid="{00000000-0005-0000-0000-00004A0A0000}"/>
    <cellStyle name="normální 72" xfId="2485" xr:uid="{00000000-0005-0000-0000-00004B0A0000}"/>
    <cellStyle name="normální 73" xfId="2486" xr:uid="{00000000-0005-0000-0000-00004C0A0000}"/>
    <cellStyle name="normální 74" xfId="2487" xr:uid="{00000000-0005-0000-0000-00004D0A0000}"/>
    <cellStyle name="normální 75" xfId="2488" xr:uid="{00000000-0005-0000-0000-00004E0A0000}"/>
    <cellStyle name="normální 76" xfId="2489" xr:uid="{00000000-0005-0000-0000-00004F0A0000}"/>
    <cellStyle name="normální 77" xfId="2490" xr:uid="{00000000-0005-0000-0000-0000500A0000}"/>
    <cellStyle name="normální 78" xfId="2491" xr:uid="{00000000-0005-0000-0000-0000510A0000}"/>
    <cellStyle name="normální 79" xfId="2492" xr:uid="{00000000-0005-0000-0000-0000520A0000}"/>
    <cellStyle name="normální 8" xfId="2493" xr:uid="{00000000-0005-0000-0000-0000530A0000}"/>
    <cellStyle name="Normální 8 10" xfId="2494" xr:uid="{00000000-0005-0000-0000-0000540A0000}"/>
    <cellStyle name="normální 8 11" xfId="3185" xr:uid="{00000000-0005-0000-0000-0000550A0000}"/>
    <cellStyle name="normální 8 12" xfId="3169" xr:uid="{00000000-0005-0000-0000-0000560A0000}"/>
    <cellStyle name="normální 8 13" xfId="3187" xr:uid="{00000000-0005-0000-0000-0000570A0000}"/>
    <cellStyle name="normální 8 14" xfId="3165" xr:uid="{00000000-0005-0000-0000-0000580A0000}"/>
    <cellStyle name="normální 8 15" xfId="3191" xr:uid="{00000000-0005-0000-0000-0000590A0000}"/>
    <cellStyle name="normální 8 16" xfId="3161" xr:uid="{00000000-0005-0000-0000-00005A0A0000}"/>
    <cellStyle name="normální 8 17" xfId="3195" xr:uid="{00000000-0005-0000-0000-00005B0A0000}"/>
    <cellStyle name="normální 8 18" xfId="3205" xr:uid="{00000000-0005-0000-0000-00005C0A0000}"/>
    <cellStyle name="normální 8 19" xfId="3196" xr:uid="{00000000-0005-0000-0000-00005D0A0000}"/>
    <cellStyle name="normální 8 2" xfId="2495" xr:uid="{00000000-0005-0000-0000-00005E0A0000}"/>
    <cellStyle name="normální 8 2 2" xfId="2496" xr:uid="{00000000-0005-0000-0000-00005F0A0000}"/>
    <cellStyle name="normální 8 3" xfId="2497" xr:uid="{00000000-0005-0000-0000-0000600A0000}"/>
    <cellStyle name="Normální 8 3 2" xfId="2498" xr:uid="{00000000-0005-0000-0000-0000610A0000}"/>
    <cellStyle name="Normální 8 4" xfId="2499" xr:uid="{00000000-0005-0000-0000-0000620A0000}"/>
    <cellStyle name="Normální 8 5" xfId="2500" xr:uid="{00000000-0005-0000-0000-0000630A0000}"/>
    <cellStyle name="Normální 8 6" xfId="2501" xr:uid="{00000000-0005-0000-0000-0000640A0000}"/>
    <cellStyle name="Normální 8 7" xfId="2502" xr:uid="{00000000-0005-0000-0000-0000650A0000}"/>
    <cellStyle name="Normální 8 8" xfId="2503" xr:uid="{00000000-0005-0000-0000-0000660A0000}"/>
    <cellStyle name="Normální 8 9" xfId="2504" xr:uid="{00000000-0005-0000-0000-0000670A0000}"/>
    <cellStyle name="normální 80" xfId="2505" xr:uid="{00000000-0005-0000-0000-0000680A0000}"/>
    <cellStyle name="normální 81" xfId="2506" xr:uid="{00000000-0005-0000-0000-0000690A0000}"/>
    <cellStyle name="normální 82" xfId="2507" xr:uid="{00000000-0005-0000-0000-00006A0A0000}"/>
    <cellStyle name="normální 83" xfId="2508" xr:uid="{00000000-0005-0000-0000-00006B0A0000}"/>
    <cellStyle name="normální 84" xfId="2509" xr:uid="{00000000-0005-0000-0000-00006C0A0000}"/>
    <cellStyle name="normální 85" xfId="2510" xr:uid="{00000000-0005-0000-0000-00006D0A0000}"/>
    <cellStyle name="Normální 86" xfId="2511" xr:uid="{00000000-0005-0000-0000-00006E0A0000}"/>
    <cellStyle name="Normální 87" xfId="2512" xr:uid="{00000000-0005-0000-0000-00006F0A0000}"/>
    <cellStyle name="normální 88" xfId="2513" xr:uid="{00000000-0005-0000-0000-0000700A0000}"/>
    <cellStyle name="normální 89" xfId="2514" xr:uid="{00000000-0005-0000-0000-0000710A0000}"/>
    <cellStyle name="normální 9" xfId="2515" xr:uid="{00000000-0005-0000-0000-0000720A0000}"/>
    <cellStyle name="normální 9 10" xfId="2516" xr:uid="{00000000-0005-0000-0000-0000730A0000}"/>
    <cellStyle name="normální 9 11" xfId="2517" xr:uid="{00000000-0005-0000-0000-0000740A0000}"/>
    <cellStyle name="normální 9 12" xfId="2518" xr:uid="{00000000-0005-0000-0000-0000750A0000}"/>
    <cellStyle name="normální 9 13" xfId="2519" xr:uid="{00000000-0005-0000-0000-0000760A0000}"/>
    <cellStyle name="normální 9 13 2" xfId="2520" xr:uid="{00000000-0005-0000-0000-0000770A0000}"/>
    <cellStyle name="normální 9 13 3" xfId="2521" xr:uid="{00000000-0005-0000-0000-0000780A0000}"/>
    <cellStyle name="normální 9 13 4" xfId="2522" xr:uid="{00000000-0005-0000-0000-0000790A0000}"/>
    <cellStyle name="normální 9 14" xfId="2523" xr:uid="{00000000-0005-0000-0000-00007A0A0000}"/>
    <cellStyle name="normální 9 15" xfId="2524" xr:uid="{00000000-0005-0000-0000-00007B0A0000}"/>
    <cellStyle name="normální 9 15 2" xfId="2525" xr:uid="{00000000-0005-0000-0000-00007C0A0000}"/>
    <cellStyle name="normální 9 15 3" xfId="2526" xr:uid="{00000000-0005-0000-0000-00007D0A0000}"/>
    <cellStyle name="normální 9 16" xfId="2527" xr:uid="{00000000-0005-0000-0000-00007E0A0000}"/>
    <cellStyle name="normální 9 2" xfId="2528" xr:uid="{00000000-0005-0000-0000-00007F0A0000}"/>
    <cellStyle name="normální 9 2 10" xfId="2529" xr:uid="{00000000-0005-0000-0000-0000800A0000}"/>
    <cellStyle name="Normální 9 2 11" xfId="2530" xr:uid="{00000000-0005-0000-0000-0000810A0000}"/>
    <cellStyle name="normální 9 2 12" xfId="2531" xr:uid="{00000000-0005-0000-0000-0000820A0000}"/>
    <cellStyle name="Normální 9 2 13" xfId="2532" xr:uid="{00000000-0005-0000-0000-0000830A0000}"/>
    <cellStyle name="Normální 9 2 14" xfId="3317" xr:uid="{00000000-0005-0000-0000-0000840A0000}"/>
    <cellStyle name="Normální 9 2 2" xfId="2533" xr:uid="{00000000-0005-0000-0000-0000850A0000}"/>
    <cellStyle name="Normální 9 2 2 2" xfId="2534" xr:uid="{00000000-0005-0000-0000-0000860A0000}"/>
    <cellStyle name="normální 9 2 2 3" xfId="2535" xr:uid="{00000000-0005-0000-0000-0000870A0000}"/>
    <cellStyle name="normální 9 2 3" xfId="2536" xr:uid="{00000000-0005-0000-0000-0000880A0000}"/>
    <cellStyle name="normální 9 2 4" xfId="2537" xr:uid="{00000000-0005-0000-0000-0000890A0000}"/>
    <cellStyle name="normální 9 2 5" xfId="2538" xr:uid="{00000000-0005-0000-0000-00008A0A0000}"/>
    <cellStyle name="normální 9 2 6" xfId="2539" xr:uid="{00000000-0005-0000-0000-00008B0A0000}"/>
    <cellStyle name="normální 9 2 7" xfId="2540" xr:uid="{00000000-0005-0000-0000-00008C0A0000}"/>
    <cellStyle name="normální 9 2 8" xfId="2541" xr:uid="{00000000-0005-0000-0000-00008D0A0000}"/>
    <cellStyle name="normální 9 2 9" xfId="2542" xr:uid="{00000000-0005-0000-0000-00008E0A0000}"/>
    <cellStyle name="normální 9 3" xfId="2543" xr:uid="{00000000-0005-0000-0000-00008F0A0000}"/>
    <cellStyle name="normální 9 3 10" xfId="2544" xr:uid="{00000000-0005-0000-0000-0000900A0000}"/>
    <cellStyle name="Normální 9 3 11" xfId="2545" xr:uid="{00000000-0005-0000-0000-0000910A0000}"/>
    <cellStyle name="normální 9 3 12" xfId="2546" xr:uid="{00000000-0005-0000-0000-0000920A0000}"/>
    <cellStyle name="Normální 9 3 13" xfId="2547" xr:uid="{00000000-0005-0000-0000-0000930A0000}"/>
    <cellStyle name="Normální 9 3 14" xfId="3318" xr:uid="{00000000-0005-0000-0000-0000940A0000}"/>
    <cellStyle name="Normální 9 3 2" xfId="2548" xr:uid="{00000000-0005-0000-0000-0000950A0000}"/>
    <cellStyle name="normální 9 3 3" xfId="2549" xr:uid="{00000000-0005-0000-0000-0000960A0000}"/>
    <cellStyle name="normální 9 3 4" xfId="2550" xr:uid="{00000000-0005-0000-0000-0000970A0000}"/>
    <cellStyle name="normální 9 3 5" xfId="2551" xr:uid="{00000000-0005-0000-0000-0000980A0000}"/>
    <cellStyle name="normální 9 3 6" xfId="2552" xr:uid="{00000000-0005-0000-0000-0000990A0000}"/>
    <cellStyle name="normální 9 3 7" xfId="2553" xr:uid="{00000000-0005-0000-0000-00009A0A0000}"/>
    <cellStyle name="normální 9 3 8" xfId="2554" xr:uid="{00000000-0005-0000-0000-00009B0A0000}"/>
    <cellStyle name="normální 9 3 9" xfId="2555" xr:uid="{00000000-0005-0000-0000-00009C0A0000}"/>
    <cellStyle name="normální 9 4" xfId="2556" xr:uid="{00000000-0005-0000-0000-00009D0A0000}"/>
    <cellStyle name="normální 9 5" xfId="2557" xr:uid="{00000000-0005-0000-0000-00009E0A0000}"/>
    <cellStyle name="normální 9 6" xfId="2558" xr:uid="{00000000-0005-0000-0000-00009F0A0000}"/>
    <cellStyle name="normální 9 7" xfId="2559" xr:uid="{00000000-0005-0000-0000-0000A00A0000}"/>
    <cellStyle name="normální 9 8" xfId="2560" xr:uid="{00000000-0005-0000-0000-0000A10A0000}"/>
    <cellStyle name="normální 9 9" xfId="2561" xr:uid="{00000000-0005-0000-0000-0000A20A0000}"/>
    <cellStyle name="normální 90" xfId="2562" xr:uid="{00000000-0005-0000-0000-0000A30A0000}"/>
    <cellStyle name="normální 91" xfId="2563" xr:uid="{00000000-0005-0000-0000-0000A40A0000}"/>
    <cellStyle name="normální 92" xfId="2564" xr:uid="{00000000-0005-0000-0000-0000A50A0000}"/>
    <cellStyle name="normální 93" xfId="2565" xr:uid="{00000000-0005-0000-0000-0000A60A0000}"/>
    <cellStyle name="normální 94" xfId="2566" xr:uid="{00000000-0005-0000-0000-0000A70A0000}"/>
    <cellStyle name="normální 95" xfId="2567" xr:uid="{00000000-0005-0000-0000-0000A80A0000}"/>
    <cellStyle name="normální 96" xfId="2568" xr:uid="{00000000-0005-0000-0000-0000A90A0000}"/>
    <cellStyle name="normální 97" xfId="2569" xr:uid="{00000000-0005-0000-0000-0000AA0A0000}"/>
    <cellStyle name="normální 98" xfId="2570" xr:uid="{00000000-0005-0000-0000-0000AB0A0000}"/>
    <cellStyle name="normální 99" xfId="2571" xr:uid="{00000000-0005-0000-0000-0000AC0A0000}"/>
    <cellStyle name="normální_A 2" xfId="2572" xr:uid="{00000000-0005-0000-0000-0000AD0A0000}"/>
    <cellStyle name="normální_A 3" xfId="2573" xr:uid="{00000000-0005-0000-0000-0000AE0A0000}"/>
    <cellStyle name="normální_POL.XLS 2" xfId="2574" xr:uid="{00000000-0005-0000-0000-0000AF0A0000}"/>
    <cellStyle name="normální_POL.XLS 3" xfId="2575" xr:uid="{00000000-0005-0000-0000-0000B00A0000}"/>
    <cellStyle name="Poznámka 10" xfId="2576" xr:uid="{00000000-0005-0000-0000-0000B10A0000}"/>
    <cellStyle name="Poznámka 10 2" xfId="2577" xr:uid="{00000000-0005-0000-0000-0000B20A0000}"/>
    <cellStyle name="Poznámka 10 3" xfId="2578" xr:uid="{00000000-0005-0000-0000-0000B30A0000}"/>
    <cellStyle name="Poznámka 11" xfId="2579" xr:uid="{00000000-0005-0000-0000-0000B40A0000}"/>
    <cellStyle name="Poznámka 11 2" xfId="2580" xr:uid="{00000000-0005-0000-0000-0000B50A0000}"/>
    <cellStyle name="Poznámka 11 3" xfId="2581" xr:uid="{00000000-0005-0000-0000-0000B60A0000}"/>
    <cellStyle name="Poznámka 12" xfId="2582" xr:uid="{00000000-0005-0000-0000-0000B70A0000}"/>
    <cellStyle name="Poznámka 12 2" xfId="2583" xr:uid="{00000000-0005-0000-0000-0000B80A0000}"/>
    <cellStyle name="Poznámka 12 3" xfId="2584" xr:uid="{00000000-0005-0000-0000-0000B90A0000}"/>
    <cellStyle name="Poznámka 13" xfId="2585" xr:uid="{00000000-0005-0000-0000-0000BA0A0000}"/>
    <cellStyle name="Poznámka 13 2" xfId="2586" xr:uid="{00000000-0005-0000-0000-0000BB0A0000}"/>
    <cellStyle name="Poznámka 13 3" xfId="2587" xr:uid="{00000000-0005-0000-0000-0000BC0A0000}"/>
    <cellStyle name="Poznámka 14" xfId="2588" xr:uid="{00000000-0005-0000-0000-0000BD0A0000}"/>
    <cellStyle name="Poznámka 14 2" xfId="2589" xr:uid="{00000000-0005-0000-0000-0000BE0A0000}"/>
    <cellStyle name="Poznámka 14 3" xfId="2590" xr:uid="{00000000-0005-0000-0000-0000BF0A0000}"/>
    <cellStyle name="Poznámka 15" xfId="2591" xr:uid="{00000000-0005-0000-0000-0000C00A0000}"/>
    <cellStyle name="Poznámka 15 2" xfId="2592" xr:uid="{00000000-0005-0000-0000-0000C10A0000}"/>
    <cellStyle name="Poznámka 15 3" xfId="2593" xr:uid="{00000000-0005-0000-0000-0000C20A0000}"/>
    <cellStyle name="Poznámka 16" xfId="2594" xr:uid="{00000000-0005-0000-0000-0000C30A0000}"/>
    <cellStyle name="Poznámka 16 2" xfId="2595" xr:uid="{00000000-0005-0000-0000-0000C40A0000}"/>
    <cellStyle name="Poznámka 16 3" xfId="2596" xr:uid="{00000000-0005-0000-0000-0000C50A0000}"/>
    <cellStyle name="Poznámka 17" xfId="2597" xr:uid="{00000000-0005-0000-0000-0000C60A0000}"/>
    <cellStyle name="Poznámka 17 2" xfId="2598" xr:uid="{00000000-0005-0000-0000-0000C70A0000}"/>
    <cellStyle name="Poznámka 17 3" xfId="2599" xr:uid="{00000000-0005-0000-0000-0000C80A0000}"/>
    <cellStyle name="Poznámka 18" xfId="2600" xr:uid="{00000000-0005-0000-0000-0000C90A0000}"/>
    <cellStyle name="Poznámka 18 2" xfId="2601" xr:uid="{00000000-0005-0000-0000-0000CA0A0000}"/>
    <cellStyle name="Poznámka 18 3" xfId="2602" xr:uid="{00000000-0005-0000-0000-0000CB0A0000}"/>
    <cellStyle name="Poznámka 19" xfId="2603" xr:uid="{00000000-0005-0000-0000-0000CC0A0000}"/>
    <cellStyle name="Poznámka 19 2" xfId="2604" xr:uid="{00000000-0005-0000-0000-0000CD0A0000}"/>
    <cellStyle name="Poznámka 19 3" xfId="2605" xr:uid="{00000000-0005-0000-0000-0000CE0A0000}"/>
    <cellStyle name="Poznámka 2" xfId="2606" xr:uid="{00000000-0005-0000-0000-0000CF0A0000}"/>
    <cellStyle name="Poznámka 2 2" xfId="2607" xr:uid="{00000000-0005-0000-0000-0000D00A0000}"/>
    <cellStyle name="Poznámka 2 2 2" xfId="2608" xr:uid="{00000000-0005-0000-0000-0000D10A0000}"/>
    <cellStyle name="Poznámka 2 2 3" xfId="2609" xr:uid="{00000000-0005-0000-0000-0000D20A0000}"/>
    <cellStyle name="Poznámka 2 2 4" xfId="2610" xr:uid="{00000000-0005-0000-0000-0000D30A0000}"/>
    <cellStyle name="Poznámka 2 2 5" xfId="2611" xr:uid="{00000000-0005-0000-0000-0000D40A0000}"/>
    <cellStyle name="Poznámka 2 3" xfId="2612" xr:uid="{00000000-0005-0000-0000-0000D50A0000}"/>
    <cellStyle name="Poznámka 2 4" xfId="2613" xr:uid="{00000000-0005-0000-0000-0000D60A0000}"/>
    <cellStyle name="Poznámka 2 5" xfId="2614" xr:uid="{00000000-0005-0000-0000-0000D70A0000}"/>
    <cellStyle name="Poznámka 2 6" xfId="2615" xr:uid="{00000000-0005-0000-0000-0000D80A0000}"/>
    <cellStyle name="Poznámka 2 7" xfId="2616" xr:uid="{00000000-0005-0000-0000-0000D90A0000}"/>
    <cellStyle name="Poznámka 20" xfId="2617" xr:uid="{00000000-0005-0000-0000-0000DA0A0000}"/>
    <cellStyle name="Poznámka 20 2" xfId="2618" xr:uid="{00000000-0005-0000-0000-0000DB0A0000}"/>
    <cellStyle name="Poznámka 20 3" xfId="2619" xr:uid="{00000000-0005-0000-0000-0000DC0A0000}"/>
    <cellStyle name="Poznámka 21" xfId="2620" xr:uid="{00000000-0005-0000-0000-0000DD0A0000}"/>
    <cellStyle name="Poznámka 21 2" xfId="2621" xr:uid="{00000000-0005-0000-0000-0000DE0A0000}"/>
    <cellStyle name="Poznámka 21 3" xfId="2622" xr:uid="{00000000-0005-0000-0000-0000DF0A0000}"/>
    <cellStyle name="Poznámka 22" xfId="2623" xr:uid="{00000000-0005-0000-0000-0000E00A0000}"/>
    <cellStyle name="Poznámka 22 2" xfId="2624" xr:uid="{00000000-0005-0000-0000-0000E10A0000}"/>
    <cellStyle name="Poznámka 22 3" xfId="2625" xr:uid="{00000000-0005-0000-0000-0000E20A0000}"/>
    <cellStyle name="Poznámka 23" xfId="2626" xr:uid="{00000000-0005-0000-0000-0000E30A0000}"/>
    <cellStyle name="Poznámka 23 2" xfId="2627" xr:uid="{00000000-0005-0000-0000-0000E40A0000}"/>
    <cellStyle name="Poznámka 23 3" xfId="2628" xr:uid="{00000000-0005-0000-0000-0000E50A0000}"/>
    <cellStyle name="Poznámka 24" xfId="2629" xr:uid="{00000000-0005-0000-0000-0000E60A0000}"/>
    <cellStyle name="Poznámka 24 2" xfId="2630" xr:uid="{00000000-0005-0000-0000-0000E70A0000}"/>
    <cellStyle name="Poznámka 24 3" xfId="2631" xr:uid="{00000000-0005-0000-0000-0000E80A0000}"/>
    <cellStyle name="Poznámka 25" xfId="2632" xr:uid="{00000000-0005-0000-0000-0000E90A0000}"/>
    <cellStyle name="Poznámka 25 2" xfId="2633" xr:uid="{00000000-0005-0000-0000-0000EA0A0000}"/>
    <cellStyle name="Poznámka 25 3" xfId="2634" xr:uid="{00000000-0005-0000-0000-0000EB0A0000}"/>
    <cellStyle name="Poznámka 26" xfId="2635" xr:uid="{00000000-0005-0000-0000-0000EC0A0000}"/>
    <cellStyle name="Poznámka 26 2" xfId="2636" xr:uid="{00000000-0005-0000-0000-0000ED0A0000}"/>
    <cellStyle name="Poznámka 26 3" xfId="2637" xr:uid="{00000000-0005-0000-0000-0000EE0A0000}"/>
    <cellStyle name="Poznámka 27" xfId="2638" xr:uid="{00000000-0005-0000-0000-0000EF0A0000}"/>
    <cellStyle name="Poznámka 27 2" xfId="2639" xr:uid="{00000000-0005-0000-0000-0000F00A0000}"/>
    <cellStyle name="Poznámka 27 3" xfId="2640" xr:uid="{00000000-0005-0000-0000-0000F10A0000}"/>
    <cellStyle name="Poznámka 28" xfId="2641" xr:uid="{00000000-0005-0000-0000-0000F20A0000}"/>
    <cellStyle name="Poznámka 28 2" xfId="2642" xr:uid="{00000000-0005-0000-0000-0000F30A0000}"/>
    <cellStyle name="Poznámka 28 3" xfId="2643" xr:uid="{00000000-0005-0000-0000-0000F40A0000}"/>
    <cellStyle name="Poznámka 29" xfId="2644" xr:uid="{00000000-0005-0000-0000-0000F50A0000}"/>
    <cellStyle name="Poznámka 29 2" xfId="2645" xr:uid="{00000000-0005-0000-0000-0000F60A0000}"/>
    <cellStyle name="Poznámka 29 3" xfId="2646" xr:uid="{00000000-0005-0000-0000-0000F70A0000}"/>
    <cellStyle name="Poznámka 3" xfId="2647" xr:uid="{00000000-0005-0000-0000-0000F80A0000}"/>
    <cellStyle name="Poznámka 3 2" xfId="2648" xr:uid="{00000000-0005-0000-0000-0000F90A0000}"/>
    <cellStyle name="Poznámka 3 2 2" xfId="2649" xr:uid="{00000000-0005-0000-0000-0000FA0A0000}"/>
    <cellStyle name="Poznámka 3 2 3" xfId="2650" xr:uid="{00000000-0005-0000-0000-0000FB0A0000}"/>
    <cellStyle name="Poznámka 3 2 4" xfId="2651" xr:uid="{00000000-0005-0000-0000-0000FC0A0000}"/>
    <cellStyle name="Poznámka 3 2 5" xfId="2652" xr:uid="{00000000-0005-0000-0000-0000FD0A0000}"/>
    <cellStyle name="Poznámka 3 3" xfId="2653" xr:uid="{00000000-0005-0000-0000-0000FE0A0000}"/>
    <cellStyle name="Poznámka 3 4" xfId="2654" xr:uid="{00000000-0005-0000-0000-0000FF0A0000}"/>
    <cellStyle name="Poznámka 3 5" xfId="2655" xr:uid="{00000000-0005-0000-0000-0000000B0000}"/>
    <cellStyle name="Poznámka 3 6" xfId="2656" xr:uid="{00000000-0005-0000-0000-0000010B0000}"/>
    <cellStyle name="Poznámka 3 7" xfId="2657" xr:uid="{00000000-0005-0000-0000-0000020B0000}"/>
    <cellStyle name="Poznámka 30" xfId="2658" xr:uid="{00000000-0005-0000-0000-0000030B0000}"/>
    <cellStyle name="Poznámka 30 2" xfId="2659" xr:uid="{00000000-0005-0000-0000-0000040B0000}"/>
    <cellStyle name="Poznámka 30 3" xfId="2660" xr:uid="{00000000-0005-0000-0000-0000050B0000}"/>
    <cellStyle name="Poznámka 31" xfId="2661" xr:uid="{00000000-0005-0000-0000-0000060B0000}"/>
    <cellStyle name="Poznámka 31 2" xfId="2662" xr:uid="{00000000-0005-0000-0000-0000070B0000}"/>
    <cellStyle name="Poznámka 31 3" xfId="2663" xr:uid="{00000000-0005-0000-0000-0000080B0000}"/>
    <cellStyle name="Poznámka 32" xfId="2664" xr:uid="{00000000-0005-0000-0000-0000090B0000}"/>
    <cellStyle name="Poznámka 32 2" xfId="2665" xr:uid="{00000000-0005-0000-0000-00000A0B0000}"/>
    <cellStyle name="Poznámka 32 3" xfId="2666" xr:uid="{00000000-0005-0000-0000-00000B0B0000}"/>
    <cellStyle name="Poznámka 33" xfId="2667" xr:uid="{00000000-0005-0000-0000-00000C0B0000}"/>
    <cellStyle name="Poznámka 4" xfId="2668" xr:uid="{00000000-0005-0000-0000-00000D0B0000}"/>
    <cellStyle name="Poznámka 4 2" xfId="2669" xr:uid="{00000000-0005-0000-0000-00000E0B0000}"/>
    <cellStyle name="Poznámka 4 3" xfId="2670" xr:uid="{00000000-0005-0000-0000-00000F0B0000}"/>
    <cellStyle name="Poznámka 5" xfId="2671" xr:uid="{00000000-0005-0000-0000-0000100B0000}"/>
    <cellStyle name="Poznámka 5 2" xfId="2672" xr:uid="{00000000-0005-0000-0000-0000110B0000}"/>
    <cellStyle name="Poznámka 5 3" xfId="2673" xr:uid="{00000000-0005-0000-0000-0000120B0000}"/>
    <cellStyle name="Poznámka 6" xfId="2674" xr:uid="{00000000-0005-0000-0000-0000130B0000}"/>
    <cellStyle name="Poznámka 6 2" xfId="2675" xr:uid="{00000000-0005-0000-0000-0000140B0000}"/>
    <cellStyle name="Poznámka 6 3" xfId="2676" xr:uid="{00000000-0005-0000-0000-0000150B0000}"/>
    <cellStyle name="Poznámka 7" xfId="2677" xr:uid="{00000000-0005-0000-0000-0000160B0000}"/>
    <cellStyle name="Poznámka 7 2" xfId="2678" xr:uid="{00000000-0005-0000-0000-0000170B0000}"/>
    <cellStyle name="Poznámka 7 3" xfId="2679" xr:uid="{00000000-0005-0000-0000-0000180B0000}"/>
    <cellStyle name="Poznámka 8" xfId="2680" xr:uid="{00000000-0005-0000-0000-0000190B0000}"/>
    <cellStyle name="Poznámka 8 2" xfId="2681" xr:uid="{00000000-0005-0000-0000-00001A0B0000}"/>
    <cellStyle name="Poznámka 8 3" xfId="2682" xr:uid="{00000000-0005-0000-0000-00001B0B0000}"/>
    <cellStyle name="Poznámka 9" xfId="2683" xr:uid="{00000000-0005-0000-0000-00001C0B0000}"/>
    <cellStyle name="Poznámka 9 2" xfId="2684" xr:uid="{00000000-0005-0000-0000-00001D0B0000}"/>
    <cellStyle name="Poznámka 9 3" xfId="2685" xr:uid="{00000000-0005-0000-0000-00001E0B0000}"/>
    <cellStyle name="Propojená buňka 10" xfId="2686" xr:uid="{00000000-0005-0000-0000-00001F0B0000}"/>
    <cellStyle name="Propojená buňka 11" xfId="2687" xr:uid="{00000000-0005-0000-0000-0000200B0000}"/>
    <cellStyle name="Propojená buňka 12" xfId="2688" xr:uid="{00000000-0005-0000-0000-0000210B0000}"/>
    <cellStyle name="Propojená buňka 13" xfId="2689" xr:uid="{00000000-0005-0000-0000-0000220B0000}"/>
    <cellStyle name="Propojená buňka 14" xfId="2690" xr:uid="{00000000-0005-0000-0000-0000230B0000}"/>
    <cellStyle name="Propojená buňka 15" xfId="2691" xr:uid="{00000000-0005-0000-0000-0000240B0000}"/>
    <cellStyle name="Propojená buňka 16" xfId="2692" xr:uid="{00000000-0005-0000-0000-0000250B0000}"/>
    <cellStyle name="Propojená buňka 17" xfId="2693" xr:uid="{00000000-0005-0000-0000-0000260B0000}"/>
    <cellStyle name="Propojená buňka 18" xfId="2694" xr:uid="{00000000-0005-0000-0000-0000270B0000}"/>
    <cellStyle name="Propojená buňka 19" xfId="2695" xr:uid="{00000000-0005-0000-0000-0000280B0000}"/>
    <cellStyle name="Propojená buňka 2" xfId="2696" xr:uid="{00000000-0005-0000-0000-0000290B0000}"/>
    <cellStyle name="Propojená buňka 2 2" xfId="2697" xr:uid="{00000000-0005-0000-0000-00002A0B0000}"/>
    <cellStyle name="Propojená buňka 2 2 2" xfId="2698" xr:uid="{00000000-0005-0000-0000-00002B0B0000}"/>
    <cellStyle name="Propojená buňka 2 3" xfId="2699" xr:uid="{00000000-0005-0000-0000-00002C0B0000}"/>
    <cellStyle name="Propojená buňka 2 4" xfId="2700" xr:uid="{00000000-0005-0000-0000-00002D0B0000}"/>
    <cellStyle name="Propojená buňka 2 5" xfId="2701" xr:uid="{00000000-0005-0000-0000-00002E0B0000}"/>
    <cellStyle name="Propojená buňka 20" xfId="2702" xr:uid="{00000000-0005-0000-0000-00002F0B0000}"/>
    <cellStyle name="Propojená buňka 21" xfId="2703" xr:uid="{00000000-0005-0000-0000-0000300B0000}"/>
    <cellStyle name="Propojená buňka 22" xfId="2704" xr:uid="{00000000-0005-0000-0000-0000310B0000}"/>
    <cellStyle name="Propojená buňka 23" xfId="2705" xr:uid="{00000000-0005-0000-0000-0000320B0000}"/>
    <cellStyle name="Propojená buňka 24" xfId="2706" xr:uid="{00000000-0005-0000-0000-0000330B0000}"/>
    <cellStyle name="Propojená buňka 25" xfId="2707" xr:uid="{00000000-0005-0000-0000-0000340B0000}"/>
    <cellStyle name="Propojená buňka 26" xfId="2708" xr:uid="{00000000-0005-0000-0000-0000350B0000}"/>
    <cellStyle name="Propojená buňka 27" xfId="2709" xr:uid="{00000000-0005-0000-0000-0000360B0000}"/>
    <cellStyle name="Propojená buňka 28" xfId="2710" xr:uid="{00000000-0005-0000-0000-0000370B0000}"/>
    <cellStyle name="Propojená buňka 29" xfId="2711" xr:uid="{00000000-0005-0000-0000-0000380B0000}"/>
    <cellStyle name="Propojená buňka 3" xfId="2712" xr:uid="{00000000-0005-0000-0000-0000390B0000}"/>
    <cellStyle name="Propojená buňka 3 2" xfId="2713" xr:uid="{00000000-0005-0000-0000-00003A0B0000}"/>
    <cellStyle name="Propojená buňka 3 2 2" xfId="2714" xr:uid="{00000000-0005-0000-0000-00003B0B0000}"/>
    <cellStyle name="Propojená buňka 3 3" xfId="2715" xr:uid="{00000000-0005-0000-0000-00003C0B0000}"/>
    <cellStyle name="Propojená buňka 3 4" xfId="2716" xr:uid="{00000000-0005-0000-0000-00003D0B0000}"/>
    <cellStyle name="Propojená buňka 3 5" xfId="2717" xr:uid="{00000000-0005-0000-0000-00003E0B0000}"/>
    <cellStyle name="Propojená buňka 30" xfId="2718" xr:uid="{00000000-0005-0000-0000-00003F0B0000}"/>
    <cellStyle name="Propojená buňka 31" xfId="2719" xr:uid="{00000000-0005-0000-0000-0000400B0000}"/>
    <cellStyle name="Propojená buňka 32" xfId="2720" xr:uid="{00000000-0005-0000-0000-0000410B0000}"/>
    <cellStyle name="Propojená buňka 33" xfId="2721" xr:uid="{00000000-0005-0000-0000-0000420B0000}"/>
    <cellStyle name="Propojená buňka 4" xfId="2722" xr:uid="{00000000-0005-0000-0000-0000430B0000}"/>
    <cellStyle name="Propojená buňka 5" xfId="2723" xr:uid="{00000000-0005-0000-0000-0000440B0000}"/>
    <cellStyle name="Propojená buňka 6" xfId="2724" xr:uid="{00000000-0005-0000-0000-0000450B0000}"/>
    <cellStyle name="Propojená buňka 7" xfId="2725" xr:uid="{00000000-0005-0000-0000-0000460B0000}"/>
    <cellStyle name="Propojená buňka 8" xfId="2726" xr:uid="{00000000-0005-0000-0000-0000470B0000}"/>
    <cellStyle name="Propojená buňka 9" xfId="2727" xr:uid="{00000000-0005-0000-0000-0000480B0000}"/>
    <cellStyle name="Správně 10" xfId="2728" xr:uid="{00000000-0005-0000-0000-0000490B0000}"/>
    <cellStyle name="Správně 11" xfId="2729" xr:uid="{00000000-0005-0000-0000-00004A0B0000}"/>
    <cellStyle name="Správně 12" xfId="2730" xr:uid="{00000000-0005-0000-0000-00004B0B0000}"/>
    <cellStyle name="Správně 13" xfId="2731" xr:uid="{00000000-0005-0000-0000-00004C0B0000}"/>
    <cellStyle name="Správně 14" xfId="2732" xr:uid="{00000000-0005-0000-0000-00004D0B0000}"/>
    <cellStyle name="Správně 15" xfId="2733" xr:uid="{00000000-0005-0000-0000-00004E0B0000}"/>
    <cellStyle name="Správně 16" xfId="2734" xr:uid="{00000000-0005-0000-0000-00004F0B0000}"/>
    <cellStyle name="Správně 17" xfId="2735" xr:uid="{00000000-0005-0000-0000-0000500B0000}"/>
    <cellStyle name="Správně 18" xfId="2736" xr:uid="{00000000-0005-0000-0000-0000510B0000}"/>
    <cellStyle name="Správně 19" xfId="2737" xr:uid="{00000000-0005-0000-0000-0000520B0000}"/>
    <cellStyle name="Správně 2" xfId="2738" xr:uid="{00000000-0005-0000-0000-0000530B0000}"/>
    <cellStyle name="Správně 2 2" xfId="2739" xr:uid="{00000000-0005-0000-0000-0000540B0000}"/>
    <cellStyle name="Správně 2 2 2" xfId="2740" xr:uid="{00000000-0005-0000-0000-0000550B0000}"/>
    <cellStyle name="Správně 2 3" xfId="2741" xr:uid="{00000000-0005-0000-0000-0000560B0000}"/>
    <cellStyle name="Správně 2 4" xfId="2742" xr:uid="{00000000-0005-0000-0000-0000570B0000}"/>
    <cellStyle name="Správně 2 5" xfId="2743" xr:uid="{00000000-0005-0000-0000-0000580B0000}"/>
    <cellStyle name="Správně 20" xfId="2744" xr:uid="{00000000-0005-0000-0000-0000590B0000}"/>
    <cellStyle name="Správně 21" xfId="2745" xr:uid="{00000000-0005-0000-0000-00005A0B0000}"/>
    <cellStyle name="Správně 22" xfId="2746" xr:uid="{00000000-0005-0000-0000-00005B0B0000}"/>
    <cellStyle name="Správně 23" xfId="2747" xr:uid="{00000000-0005-0000-0000-00005C0B0000}"/>
    <cellStyle name="Správně 24" xfId="2748" xr:uid="{00000000-0005-0000-0000-00005D0B0000}"/>
    <cellStyle name="Správně 25" xfId="2749" xr:uid="{00000000-0005-0000-0000-00005E0B0000}"/>
    <cellStyle name="Správně 26" xfId="2750" xr:uid="{00000000-0005-0000-0000-00005F0B0000}"/>
    <cellStyle name="Správně 27" xfId="2751" xr:uid="{00000000-0005-0000-0000-0000600B0000}"/>
    <cellStyle name="Správně 28" xfId="2752" xr:uid="{00000000-0005-0000-0000-0000610B0000}"/>
    <cellStyle name="Správně 29" xfId="2753" xr:uid="{00000000-0005-0000-0000-0000620B0000}"/>
    <cellStyle name="Správně 3" xfId="2754" xr:uid="{00000000-0005-0000-0000-0000630B0000}"/>
    <cellStyle name="Správně 3 2" xfId="2755" xr:uid="{00000000-0005-0000-0000-0000640B0000}"/>
    <cellStyle name="Správně 3 2 2" xfId="2756" xr:uid="{00000000-0005-0000-0000-0000650B0000}"/>
    <cellStyle name="Správně 3 3" xfId="2757" xr:uid="{00000000-0005-0000-0000-0000660B0000}"/>
    <cellStyle name="Správně 3 4" xfId="2758" xr:uid="{00000000-0005-0000-0000-0000670B0000}"/>
    <cellStyle name="Správně 3 5" xfId="2759" xr:uid="{00000000-0005-0000-0000-0000680B0000}"/>
    <cellStyle name="Správně 30" xfId="2760" xr:uid="{00000000-0005-0000-0000-0000690B0000}"/>
    <cellStyle name="Správně 31" xfId="2761" xr:uid="{00000000-0005-0000-0000-00006A0B0000}"/>
    <cellStyle name="Správně 32" xfId="2762" xr:uid="{00000000-0005-0000-0000-00006B0B0000}"/>
    <cellStyle name="Správně 33" xfId="2763" xr:uid="{00000000-0005-0000-0000-00006C0B0000}"/>
    <cellStyle name="Správně 4" xfId="2764" xr:uid="{00000000-0005-0000-0000-00006D0B0000}"/>
    <cellStyle name="Správně 5" xfId="2765" xr:uid="{00000000-0005-0000-0000-00006E0B0000}"/>
    <cellStyle name="Správně 6" xfId="2766" xr:uid="{00000000-0005-0000-0000-00006F0B0000}"/>
    <cellStyle name="Správně 7" xfId="2767" xr:uid="{00000000-0005-0000-0000-0000700B0000}"/>
    <cellStyle name="Správně 8" xfId="2768" xr:uid="{00000000-0005-0000-0000-0000710B0000}"/>
    <cellStyle name="Správně 9" xfId="2769" xr:uid="{00000000-0005-0000-0000-0000720B0000}"/>
    <cellStyle name="Standard_Anpassen der Amortisation" xfId="2770" xr:uid="{00000000-0005-0000-0000-0000730B0000}"/>
    <cellStyle name="Styl 01" xfId="2771" xr:uid="{00000000-0005-0000-0000-0000740B0000}"/>
    <cellStyle name="Styl 1" xfId="2772" xr:uid="{00000000-0005-0000-0000-0000750B0000}"/>
    <cellStyle name="Styl 1 2" xfId="2773" xr:uid="{00000000-0005-0000-0000-0000760B0000}"/>
    <cellStyle name="Styl 1 3" xfId="2774" xr:uid="{00000000-0005-0000-0000-0000770B0000}"/>
    <cellStyle name="Text upozornění 2" xfId="2775" xr:uid="{00000000-0005-0000-0000-0000780B0000}"/>
    <cellStyle name="Text upozornění 3" xfId="2776" xr:uid="{00000000-0005-0000-0000-0000790B0000}"/>
    <cellStyle name="Vstup 10" xfId="2777" xr:uid="{00000000-0005-0000-0000-00007A0B0000}"/>
    <cellStyle name="Vstup 11" xfId="2778" xr:uid="{00000000-0005-0000-0000-00007B0B0000}"/>
    <cellStyle name="Vstup 12" xfId="2779" xr:uid="{00000000-0005-0000-0000-00007C0B0000}"/>
    <cellStyle name="Vstup 13" xfId="2780" xr:uid="{00000000-0005-0000-0000-00007D0B0000}"/>
    <cellStyle name="Vstup 14" xfId="2781" xr:uid="{00000000-0005-0000-0000-00007E0B0000}"/>
    <cellStyle name="Vstup 15" xfId="2782" xr:uid="{00000000-0005-0000-0000-00007F0B0000}"/>
    <cellStyle name="Vstup 16" xfId="2783" xr:uid="{00000000-0005-0000-0000-0000800B0000}"/>
    <cellStyle name="Vstup 17" xfId="2784" xr:uid="{00000000-0005-0000-0000-0000810B0000}"/>
    <cellStyle name="Vstup 18" xfId="2785" xr:uid="{00000000-0005-0000-0000-0000820B0000}"/>
    <cellStyle name="Vstup 19" xfId="2786" xr:uid="{00000000-0005-0000-0000-0000830B0000}"/>
    <cellStyle name="Vstup 2" xfId="2787" xr:uid="{00000000-0005-0000-0000-0000840B0000}"/>
    <cellStyle name="Vstup 2 2" xfId="2788" xr:uid="{00000000-0005-0000-0000-0000850B0000}"/>
    <cellStyle name="Vstup 2 2 2" xfId="2789" xr:uid="{00000000-0005-0000-0000-0000860B0000}"/>
    <cellStyle name="Vstup 2 3" xfId="2790" xr:uid="{00000000-0005-0000-0000-0000870B0000}"/>
    <cellStyle name="Vstup 2 4" xfId="2791" xr:uid="{00000000-0005-0000-0000-0000880B0000}"/>
    <cellStyle name="Vstup 2 5" xfId="2792" xr:uid="{00000000-0005-0000-0000-0000890B0000}"/>
    <cellStyle name="Vstup 20" xfId="2793" xr:uid="{00000000-0005-0000-0000-00008A0B0000}"/>
    <cellStyle name="Vstup 21" xfId="2794" xr:uid="{00000000-0005-0000-0000-00008B0B0000}"/>
    <cellStyle name="Vstup 22" xfId="2795" xr:uid="{00000000-0005-0000-0000-00008C0B0000}"/>
    <cellStyle name="Vstup 23" xfId="2796" xr:uid="{00000000-0005-0000-0000-00008D0B0000}"/>
    <cellStyle name="Vstup 24" xfId="2797" xr:uid="{00000000-0005-0000-0000-00008E0B0000}"/>
    <cellStyle name="Vstup 25" xfId="2798" xr:uid="{00000000-0005-0000-0000-00008F0B0000}"/>
    <cellStyle name="Vstup 26" xfId="2799" xr:uid="{00000000-0005-0000-0000-0000900B0000}"/>
    <cellStyle name="Vstup 27" xfId="2800" xr:uid="{00000000-0005-0000-0000-0000910B0000}"/>
    <cellStyle name="Vstup 28" xfId="2801" xr:uid="{00000000-0005-0000-0000-0000920B0000}"/>
    <cellStyle name="Vstup 29" xfId="2802" xr:uid="{00000000-0005-0000-0000-0000930B0000}"/>
    <cellStyle name="Vstup 3" xfId="2803" xr:uid="{00000000-0005-0000-0000-0000940B0000}"/>
    <cellStyle name="Vstup 3 2" xfId="2804" xr:uid="{00000000-0005-0000-0000-0000950B0000}"/>
    <cellStyle name="Vstup 3 2 2" xfId="2805" xr:uid="{00000000-0005-0000-0000-0000960B0000}"/>
    <cellStyle name="Vstup 3 3" xfId="2806" xr:uid="{00000000-0005-0000-0000-0000970B0000}"/>
    <cellStyle name="Vstup 3 4" xfId="2807" xr:uid="{00000000-0005-0000-0000-0000980B0000}"/>
    <cellStyle name="Vstup 3 5" xfId="2808" xr:uid="{00000000-0005-0000-0000-0000990B0000}"/>
    <cellStyle name="Vstup 30" xfId="2809" xr:uid="{00000000-0005-0000-0000-00009A0B0000}"/>
    <cellStyle name="Vstup 31" xfId="2810" xr:uid="{00000000-0005-0000-0000-00009B0B0000}"/>
    <cellStyle name="Vstup 32" xfId="2811" xr:uid="{00000000-0005-0000-0000-00009C0B0000}"/>
    <cellStyle name="Vstup 33" xfId="2812" xr:uid="{00000000-0005-0000-0000-00009D0B0000}"/>
    <cellStyle name="Vstup 4" xfId="2813" xr:uid="{00000000-0005-0000-0000-00009E0B0000}"/>
    <cellStyle name="Vstup 5" xfId="2814" xr:uid="{00000000-0005-0000-0000-00009F0B0000}"/>
    <cellStyle name="Vstup 6" xfId="2815" xr:uid="{00000000-0005-0000-0000-0000A00B0000}"/>
    <cellStyle name="Vstup 7" xfId="2816" xr:uid="{00000000-0005-0000-0000-0000A10B0000}"/>
    <cellStyle name="Vstup 8" xfId="2817" xr:uid="{00000000-0005-0000-0000-0000A20B0000}"/>
    <cellStyle name="Vstup 9" xfId="2818" xr:uid="{00000000-0005-0000-0000-0000A30B0000}"/>
    <cellStyle name="výkaz výměr" xfId="2819" xr:uid="{00000000-0005-0000-0000-0000A40B0000}"/>
    <cellStyle name="výkaz výměr 2" xfId="2820" xr:uid="{00000000-0005-0000-0000-0000A50B0000}"/>
    <cellStyle name="Výpočet 10" xfId="2821" xr:uid="{00000000-0005-0000-0000-0000A60B0000}"/>
    <cellStyle name="Výpočet 11" xfId="2822" xr:uid="{00000000-0005-0000-0000-0000A70B0000}"/>
    <cellStyle name="Výpočet 12" xfId="2823" xr:uid="{00000000-0005-0000-0000-0000A80B0000}"/>
    <cellStyle name="Výpočet 13" xfId="2824" xr:uid="{00000000-0005-0000-0000-0000A90B0000}"/>
    <cellStyle name="Výpočet 14" xfId="2825" xr:uid="{00000000-0005-0000-0000-0000AA0B0000}"/>
    <cellStyle name="Výpočet 15" xfId="2826" xr:uid="{00000000-0005-0000-0000-0000AB0B0000}"/>
    <cellStyle name="Výpočet 16" xfId="2827" xr:uid="{00000000-0005-0000-0000-0000AC0B0000}"/>
    <cellStyle name="Výpočet 17" xfId="2828" xr:uid="{00000000-0005-0000-0000-0000AD0B0000}"/>
    <cellStyle name="Výpočet 18" xfId="2829" xr:uid="{00000000-0005-0000-0000-0000AE0B0000}"/>
    <cellStyle name="Výpočet 19" xfId="2830" xr:uid="{00000000-0005-0000-0000-0000AF0B0000}"/>
    <cellStyle name="Výpočet 2" xfId="2831" xr:uid="{00000000-0005-0000-0000-0000B00B0000}"/>
    <cellStyle name="Výpočet 2 2" xfId="2832" xr:uid="{00000000-0005-0000-0000-0000B10B0000}"/>
    <cellStyle name="Výpočet 2 2 2" xfId="2833" xr:uid="{00000000-0005-0000-0000-0000B20B0000}"/>
    <cellStyle name="Výpočet 2 3" xfId="2834" xr:uid="{00000000-0005-0000-0000-0000B30B0000}"/>
    <cellStyle name="Výpočet 2 4" xfId="2835" xr:uid="{00000000-0005-0000-0000-0000B40B0000}"/>
    <cellStyle name="Výpočet 2 5" xfId="2836" xr:uid="{00000000-0005-0000-0000-0000B50B0000}"/>
    <cellStyle name="Výpočet 20" xfId="2837" xr:uid="{00000000-0005-0000-0000-0000B60B0000}"/>
    <cellStyle name="Výpočet 21" xfId="2838" xr:uid="{00000000-0005-0000-0000-0000B70B0000}"/>
    <cellStyle name="Výpočet 22" xfId="2839" xr:uid="{00000000-0005-0000-0000-0000B80B0000}"/>
    <cellStyle name="Výpočet 23" xfId="2840" xr:uid="{00000000-0005-0000-0000-0000B90B0000}"/>
    <cellStyle name="Výpočet 24" xfId="2841" xr:uid="{00000000-0005-0000-0000-0000BA0B0000}"/>
    <cellStyle name="Výpočet 25" xfId="2842" xr:uid="{00000000-0005-0000-0000-0000BB0B0000}"/>
    <cellStyle name="Výpočet 26" xfId="2843" xr:uid="{00000000-0005-0000-0000-0000BC0B0000}"/>
    <cellStyle name="Výpočet 27" xfId="2844" xr:uid="{00000000-0005-0000-0000-0000BD0B0000}"/>
    <cellStyle name="Výpočet 28" xfId="2845" xr:uid="{00000000-0005-0000-0000-0000BE0B0000}"/>
    <cellStyle name="Výpočet 29" xfId="2846" xr:uid="{00000000-0005-0000-0000-0000BF0B0000}"/>
    <cellStyle name="Výpočet 3" xfId="2847" xr:uid="{00000000-0005-0000-0000-0000C00B0000}"/>
    <cellStyle name="Výpočet 3 2" xfId="2848" xr:uid="{00000000-0005-0000-0000-0000C10B0000}"/>
    <cellStyle name="Výpočet 3 2 2" xfId="2849" xr:uid="{00000000-0005-0000-0000-0000C20B0000}"/>
    <cellStyle name="Výpočet 3 3" xfId="2850" xr:uid="{00000000-0005-0000-0000-0000C30B0000}"/>
    <cellStyle name="Výpočet 3 4" xfId="2851" xr:uid="{00000000-0005-0000-0000-0000C40B0000}"/>
    <cellStyle name="Výpočet 3 5" xfId="2852" xr:uid="{00000000-0005-0000-0000-0000C50B0000}"/>
    <cellStyle name="Výpočet 30" xfId="2853" xr:uid="{00000000-0005-0000-0000-0000C60B0000}"/>
    <cellStyle name="Výpočet 31" xfId="2854" xr:uid="{00000000-0005-0000-0000-0000C70B0000}"/>
    <cellStyle name="Výpočet 32" xfId="2855" xr:uid="{00000000-0005-0000-0000-0000C80B0000}"/>
    <cellStyle name="Výpočet 33" xfId="2856" xr:uid="{00000000-0005-0000-0000-0000C90B0000}"/>
    <cellStyle name="Výpočet 4" xfId="2857" xr:uid="{00000000-0005-0000-0000-0000CA0B0000}"/>
    <cellStyle name="Výpočet 5" xfId="2858" xr:uid="{00000000-0005-0000-0000-0000CB0B0000}"/>
    <cellStyle name="Výpočet 6" xfId="2859" xr:uid="{00000000-0005-0000-0000-0000CC0B0000}"/>
    <cellStyle name="Výpočet 7" xfId="2860" xr:uid="{00000000-0005-0000-0000-0000CD0B0000}"/>
    <cellStyle name="Výpočet 8" xfId="2861" xr:uid="{00000000-0005-0000-0000-0000CE0B0000}"/>
    <cellStyle name="Výpočet 9" xfId="2862" xr:uid="{00000000-0005-0000-0000-0000CF0B0000}"/>
    <cellStyle name="Výstup 10" xfId="2863" xr:uid="{00000000-0005-0000-0000-0000D00B0000}"/>
    <cellStyle name="Výstup 11" xfId="2864" xr:uid="{00000000-0005-0000-0000-0000D10B0000}"/>
    <cellStyle name="Výstup 12" xfId="2865" xr:uid="{00000000-0005-0000-0000-0000D20B0000}"/>
    <cellStyle name="Výstup 13" xfId="2866" xr:uid="{00000000-0005-0000-0000-0000D30B0000}"/>
    <cellStyle name="Výstup 14" xfId="2867" xr:uid="{00000000-0005-0000-0000-0000D40B0000}"/>
    <cellStyle name="Výstup 15" xfId="2868" xr:uid="{00000000-0005-0000-0000-0000D50B0000}"/>
    <cellStyle name="Výstup 16" xfId="2869" xr:uid="{00000000-0005-0000-0000-0000D60B0000}"/>
    <cellStyle name="Výstup 17" xfId="2870" xr:uid="{00000000-0005-0000-0000-0000D70B0000}"/>
    <cellStyle name="Výstup 18" xfId="2871" xr:uid="{00000000-0005-0000-0000-0000D80B0000}"/>
    <cellStyle name="Výstup 19" xfId="2872" xr:uid="{00000000-0005-0000-0000-0000D90B0000}"/>
    <cellStyle name="Výstup 2" xfId="2873" xr:uid="{00000000-0005-0000-0000-0000DA0B0000}"/>
    <cellStyle name="Výstup 2 2" xfId="2874" xr:uid="{00000000-0005-0000-0000-0000DB0B0000}"/>
    <cellStyle name="Výstup 2 2 2" xfId="2875" xr:uid="{00000000-0005-0000-0000-0000DC0B0000}"/>
    <cellStyle name="Výstup 2 3" xfId="2876" xr:uid="{00000000-0005-0000-0000-0000DD0B0000}"/>
    <cellStyle name="Výstup 2 4" xfId="2877" xr:uid="{00000000-0005-0000-0000-0000DE0B0000}"/>
    <cellStyle name="Výstup 2 5" xfId="2878" xr:uid="{00000000-0005-0000-0000-0000DF0B0000}"/>
    <cellStyle name="Výstup 20" xfId="2879" xr:uid="{00000000-0005-0000-0000-0000E00B0000}"/>
    <cellStyle name="Výstup 21" xfId="2880" xr:uid="{00000000-0005-0000-0000-0000E10B0000}"/>
    <cellStyle name="Výstup 22" xfId="2881" xr:uid="{00000000-0005-0000-0000-0000E20B0000}"/>
    <cellStyle name="Výstup 23" xfId="2882" xr:uid="{00000000-0005-0000-0000-0000E30B0000}"/>
    <cellStyle name="Výstup 24" xfId="2883" xr:uid="{00000000-0005-0000-0000-0000E40B0000}"/>
    <cellStyle name="Výstup 25" xfId="2884" xr:uid="{00000000-0005-0000-0000-0000E50B0000}"/>
    <cellStyle name="Výstup 26" xfId="2885" xr:uid="{00000000-0005-0000-0000-0000E60B0000}"/>
    <cellStyle name="Výstup 27" xfId="2886" xr:uid="{00000000-0005-0000-0000-0000E70B0000}"/>
    <cellStyle name="Výstup 28" xfId="2887" xr:uid="{00000000-0005-0000-0000-0000E80B0000}"/>
    <cellStyle name="Výstup 29" xfId="2888" xr:uid="{00000000-0005-0000-0000-0000E90B0000}"/>
    <cellStyle name="Výstup 3" xfId="2889" xr:uid="{00000000-0005-0000-0000-0000EA0B0000}"/>
    <cellStyle name="Výstup 3 2" xfId="2890" xr:uid="{00000000-0005-0000-0000-0000EB0B0000}"/>
    <cellStyle name="Výstup 3 2 2" xfId="2891" xr:uid="{00000000-0005-0000-0000-0000EC0B0000}"/>
    <cellStyle name="Výstup 3 3" xfId="2892" xr:uid="{00000000-0005-0000-0000-0000ED0B0000}"/>
    <cellStyle name="Výstup 3 4" xfId="2893" xr:uid="{00000000-0005-0000-0000-0000EE0B0000}"/>
    <cellStyle name="Výstup 3 5" xfId="2894" xr:uid="{00000000-0005-0000-0000-0000EF0B0000}"/>
    <cellStyle name="Výstup 30" xfId="2895" xr:uid="{00000000-0005-0000-0000-0000F00B0000}"/>
    <cellStyle name="Výstup 31" xfId="2896" xr:uid="{00000000-0005-0000-0000-0000F10B0000}"/>
    <cellStyle name="Výstup 32" xfId="2897" xr:uid="{00000000-0005-0000-0000-0000F20B0000}"/>
    <cellStyle name="Výstup 33" xfId="2898" xr:uid="{00000000-0005-0000-0000-0000F30B0000}"/>
    <cellStyle name="Výstup 4" xfId="2899" xr:uid="{00000000-0005-0000-0000-0000F40B0000}"/>
    <cellStyle name="Výstup 5" xfId="2900" xr:uid="{00000000-0005-0000-0000-0000F50B0000}"/>
    <cellStyle name="Výstup 6" xfId="2901" xr:uid="{00000000-0005-0000-0000-0000F60B0000}"/>
    <cellStyle name="Výstup 7" xfId="2902" xr:uid="{00000000-0005-0000-0000-0000F70B0000}"/>
    <cellStyle name="Výstup 8" xfId="2903" xr:uid="{00000000-0005-0000-0000-0000F80B0000}"/>
    <cellStyle name="Výstup 9" xfId="2904" xr:uid="{00000000-0005-0000-0000-0000F90B0000}"/>
    <cellStyle name="Vysvětlující text 2" xfId="2905" xr:uid="{00000000-0005-0000-0000-0000FA0B0000}"/>
    <cellStyle name="Vysvětlující text 3" xfId="2906" xr:uid="{00000000-0005-0000-0000-0000FB0B0000}"/>
    <cellStyle name="Währung [0]_Compiling Utility Macros" xfId="2907" xr:uid="{00000000-0005-0000-0000-0000FC0B0000}"/>
    <cellStyle name="Währung_Compiling Utility Macros" xfId="2908" xr:uid="{00000000-0005-0000-0000-0000FD0B0000}"/>
    <cellStyle name="Zvýraznění 1 10" xfId="2909" xr:uid="{00000000-0005-0000-0000-0000FE0B0000}"/>
    <cellStyle name="Zvýraznění 1 11" xfId="2910" xr:uid="{00000000-0005-0000-0000-0000FF0B0000}"/>
    <cellStyle name="Zvýraznění 1 12" xfId="2911" xr:uid="{00000000-0005-0000-0000-0000000C0000}"/>
    <cellStyle name="Zvýraznění 1 13" xfId="2912" xr:uid="{00000000-0005-0000-0000-0000010C0000}"/>
    <cellStyle name="Zvýraznění 1 14" xfId="2913" xr:uid="{00000000-0005-0000-0000-0000020C0000}"/>
    <cellStyle name="Zvýraznění 1 15" xfId="2914" xr:uid="{00000000-0005-0000-0000-0000030C0000}"/>
    <cellStyle name="Zvýraznění 1 16" xfId="2915" xr:uid="{00000000-0005-0000-0000-0000040C0000}"/>
    <cellStyle name="Zvýraznění 1 17" xfId="2916" xr:uid="{00000000-0005-0000-0000-0000050C0000}"/>
    <cellStyle name="Zvýraznění 1 18" xfId="2917" xr:uid="{00000000-0005-0000-0000-0000060C0000}"/>
    <cellStyle name="Zvýraznění 1 19" xfId="2918" xr:uid="{00000000-0005-0000-0000-0000070C0000}"/>
    <cellStyle name="Zvýraznění 1 2" xfId="2919" xr:uid="{00000000-0005-0000-0000-0000080C0000}"/>
    <cellStyle name="Zvýraznění 1 2 2" xfId="2920" xr:uid="{00000000-0005-0000-0000-0000090C0000}"/>
    <cellStyle name="Zvýraznění 1 2 2 2" xfId="2921" xr:uid="{00000000-0005-0000-0000-00000A0C0000}"/>
    <cellStyle name="Zvýraznění 1 2 3" xfId="2922" xr:uid="{00000000-0005-0000-0000-00000B0C0000}"/>
    <cellStyle name="Zvýraznění 1 2 4" xfId="2923" xr:uid="{00000000-0005-0000-0000-00000C0C0000}"/>
    <cellStyle name="Zvýraznění 1 2 5" xfId="2924" xr:uid="{00000000-0005-0000-0000-00000D0C0000}"/>
    <cellStyle name="Zvýraznění 1 20" xfId="2925" xr:uid="{00000000-0005-0000-0000-00000E0C0000}"/>
    <cellStyle name="Zvýraznění 1 21" xfId="2926" xr:uid="{00000000-0005-0000-0000-00000F0C0000}"/>
    <cellStyle name="Zvýraznění 1 22" xfId="2927" xr:uid="{00000000-0005-0000-0000-0000100C0000}"/>
    <cellStyle name="Zvýraznění 1 23" xfId="2928" xr:uid="{00000000-0005-0000-0000-0000110C0000}"/>
    <cellStyle name="Zvýraznění 1 24" xfId="2929" xr:uid="{00000000-0005-0000-0000-0000120C0000}"/>
    <cellStyle name="Zvýraznění 1 25" xfId="2930" xr:uid="{00000000-0005-0000-0000-0000130C0000}"/>
    <cellStyle name="Zvýraznění 1 26" xfId="2931" xr:uid="{00000000-0005-0000-0000-0000140C0000}"/>
    <cellStyle name="Zvýraznění 1 27" xfId="2932" xr:uid="{00000000-0005-0000-0000-0000150C0000}"/>
    <cellStyle name="Zvýraznění 1 28" xfId="2933" xr:uid="{00000000-0005-0000-0000-0000160C0000}"/>
    <cellStyle name="Zvýraznění 1 29" xfId="2934" xr:uid="{00000000-0005-0000-0000-0000170C0000}"/>
    <cellStyle name="Zvýraznění 1 3" xfId="2935" xr:uid="{00000000-0005-0000-0000-0000180C0000}"/>
    <cellStyle name="Zvýraznění 1 3 2" xfId="2936" xr:uid="{00000000-0005-0000-0000-0000190C0000}"/>
    <cellStyle name="Zvýraznění 1 3 2 2" xfId="2937" xr:uid="{00000000-0005-0000-0000-00001A0C0000}"/>
    <cellStyle name="Zvýraznění 1 3 3" xfId="2938" xr:uid="{00000000-0005-0000-0000-00001B0C0000}"/>
    <cellStyle name="Zvýraznění 1 3 4" xfId="2939" xr:uid="{00000000-0005-0000-0000-00001C0C0000}"/>
    <cellStyle name="Zvýraznění 1 3 5" xfId="2940" xr:uid="{00000000-0005-0000-0000-00001D0C0000}"/>
    <cellStyle name="Zvýraznění 1 30" xfId="2941" xr:uid="{00000000-0005-0000-0000-00001E0C0000}"/>
    <cellStyle name="Zvýraznění 1 31" xfId="2942" xr:uid="{00000000-0005-0000-0000-00001F0C0000}"/>
    <cellStyle name="Zvýraznění 1 32" xfId="2943" xr:uid="{00000000-0005-0000-0000-0000200C0000}"/>
    <cellStyle name="Zvýraznění 1 33" xfId="2944" xr:uid="{00000000-0005-0000-0000-0000210C0000}"/>
    <cellStyle name="Zvýraznění 1 4" xfId="2945" xr:uid="{00000000-0005-0000-0000-0000220C0000}"/>
    <cellStyle name="Zvýraznění 1 5" xfId="2946" xr:uid="{00000000-0005-0000-0000-0000230C0000}"/>
    <cellStyle name="Zvýraznění 1 6" xfId="2947" xr:uid="{00000000-0005-0000-0000-0000240C0000}"/>
    <cellStyle name="Zvýraznění 1 7" xfId="2948" xr:uid="{00000000-0005-0000-0000-0000250C0000}"/>
    <cellStyle name="Zvýraznění 1 8" xfId="2949" xr:uid="{00000000-0005-0000-0000-0000260C0000}"/>
    <cellStyle name="Zvýraznění 1 9" xfId="2950" xr:uid="{00000000-0005-0000-0000-0000270C0000}"/>
    <cellStyle name="Zvýraznění 2 10" xfId="2951" xr:uid="{00000000-0005-0000-0000-0000280C0000}"/>
    <cellStyle name="Zvýraznění 2 11" xfId="2952" xr:uid="{00000000-0005-0000-0000-0000290C0000}"/>
    <cellStyle name="Zvýraznění 2 12" xfId="2953" xr:uid="{00000000-0005-0000-0000-00002A0C0000}"/>
    <cellStyle name="Zvýraznění 2 13" xfId="2954" xr:uid="{00000000-0005-0000-0000-00002B0C0000}"/>
    <cellStyle name="Zvýraznění 2 14" xfId="2955" xr:uid="{00000000-0005-0000-0000-00002C0C0000}"/>
    <cellStyle name="Zvýraznění 2 15" xfId="2956" xr:uid="{00000000-0005-0000-0000-00002D0C0000}"/>
    <cellStyle name="Zvýraznění 2 16" xfId="2957" xr:uid="{00000000-0005-0000-0000-00002E0C0000}"/>
    <cellStyle name="Zvýraznění 2 17" xfId="2958" xr:uid="{00000000-0005-0000-0000-00002F0C0000}"/>
    <cellStyle name="Zvýraznění 2 18" xfId="2959" xr:uid="{00000000-0005-0000-0000-0000300C0000}"/>
    <cellStyle name="Zvýraznění 2 19" xfId="2960" xr:uid="{00000000-0005-0000-0000-0000310C0000}"/>
    <cellStyle name="Zvýraznění 2 2" xfId="2961" xr:uid="{00000000-0005-0000-0000-0000320C0000}"/>
    <cellStyle name="Zvýraznění 2 2 2" xfId="2962" xr:uid="{00000000-0005-0000-0000-0000330C0000}"/>
    <cellStyle name="Zvýraznění 2 2 2 2" xfId="2963" xr:uid="{00000000-0005-0000-0000-0000340C0000}"/>
    <cellStyle name="Zvýraznění 2 2 3" xfId="2964" xr:uid="{00000000-0005-0000-0000-0000350C0000}"/>
    <cellStyle name="Zvýraznění 2 2 4" xfId="2965" xr:uid="{00000000-0005-0000-0000-0000360C0000}"/>
    <cellStyle name="Zvýraznění 2 2 5" xfId="2966" xr:uid="{00000000-0005-0000-0000-0000370C0000}"/>
    <cellStyle name="Zvýraznění 2 20" xfId="2967" xr:uid="{00000000-0005-0000-0000-0000380C0000}"/>
    <cellStyle name="Zvýraznění 2 21" xfId="2968" xr:uid="{00000000-0005-0000-0000-0000390C0000}"/>
    <cellStyle name="Zvýraznění 2 22" xfId="2969" xr:uid="{00000000-0005-0000-0000-00003A0C0000}"/>
    <cellStyle name="Zvýraznění 2 23" xfId="2970" xr:uid="{00000000-0005-0000-0000-00003B0C0000}"/>
    <cellStyle name="Zvýraznění 2 24" xfId="2971" xr:uid="{00000000-0005-0000-0000-00003C0C0000}"/>
    <cellStyle name="Zvýraznění 2 25" xfId="2972" xr:uid="{00000000-0005-0000-0000-00003D0C0000}"/>
    <cellStyle name="Zvýraznění 2 26" xfId="2973" xr:uid="{00000000-0005-0000-0000-00003E0C0000}"/>
    <cellStyle name="Zvýraznění 2 27" xfId="2974" xr:uid="{00000000-0005-0000-0000-00003F0C0000}"/>
    <cellStyle name="Zvýraznění 2 28" xfId="2975" xr:uid="{00000000-0005-0000-0000-0000400C0000}"/>
    <cellStyle name="Zvýraznění 2 29" xfId="2976" xr:uid="{00000000-0005-0000-0000-0000410C0000}"/>
    <cellStyle name="Zvýraznění 2 3" xfId="2977" xr:uid="{00000000-0005-0000-0000-0000420C0000}"/>
    <cellStyle name="Zvýraznění 2 3 2" xfId="2978" xr:uid="{00000000-0005-0000-0000-0000430C0000}"/>
    <cellStyle name="Zvýraznění 2 3 2 2" xfId="2979" xr:uid="{00000000-0005-0000-0000-0000440C0000}"/>
    <cellStyle name="Zvýraznění 2 3 3" xfId="2980" xr:uid="{00000000-0005-0000-0000-0000450C0000}"/>
    <cellStyle name="Zvýraznění 2 3 4" xfId="2981" xr:uid="{00000000-0005-0000-0000-0000460C0000}"/>
    <cellStyle name="Zvýraznění 2 3 5" xfId="2982" xr:uid="{00000000-0005-0000-0000-0000470C0000}"/>
    <cellStyle name="Zvýraznění 2 30" xfId="2983" xr:uid="{00000000-0005-0000-0000-0000480C0000}"/>
    <cellStyle name="Zvýraznění 2 31" xfId="2984" xr:uid="{00000000-0005-0000-0000-0000490C0000}"/>
    <cellStyle name="Zvýraznění 2 32" xfId="2985" xr:uid="{00000000-0005-0000-0000-00004A0C0000}"/>
    <cellStyle name="Zvýraznění 2 33" xfId="2986" xr:uid="{00000000-0005-0000-0000-00004B0C0000}"/>
    <cellStyle name="Zvýraznění 2 4" xfId="2987" xr:uid="{00000000-0005-0000-0000-00004C0C0000}"/>
    <cellStyle name="Zvýraznění 2 5" xfId="2988" xr:uid="{00000000-0005-0000-0000-00004D0C0000}"/>
    <cellStyle name="Zvýraznění 2 6" xfId="2989" xr:uid="{00000000-0005-0000-0000-00004E0C0000}"/>
    <cellStyle name="Zvýraznění 2 7" xfId="2990" xr:uid="{00000000-0005-0000-0000-00004F0C0000}"/>
    <cellStyle name="Zvýraznění 2 8" xfId="2991" xr:uid="{00000000-0005-0000-0000-0000500C0000}"/>
    <cellStyle name="Zvýraznění 2 9" xfId="2992" xr:uid="{00000000-0005-0000-0000-0000510C0000}"/>
    <cellStyle name="Zvýraznění 3 10" xfId="2993" xr:uid="{00000000-0005-0000-0000-0000520C0000}"/>
    <cellStyle name="Zvýraznění 3 11" xfId="2994" xr:uid="{00000000-0005-0000-0000-0000530C0000}"/>
    <cellStyle name="Zvýraznění 3 12" xfId="2995" xr:uid="{00000000-0005-0000-0000-0000540C0000}"/>
    <cellStyle name="Zvýraznění 3 13" xfId="2996" xr:uid="{00000000-0005-0000-0000-0000550C0000}"/>
    <cellStyle name="Zvýraznění 3 14" xfId="2997" xr:uid="{00000000-0005-0000-0000-0000560C0000}"/>
    <cellStyle name="Zvýraznění 3 15" xfId="2998" xr:uid="{00000000-0005-0000-0000-0000570C0000}"/>
    <cellStyle name="Zvýraznění 3 16" xfId="2999" xr:uid="{00000000-0005-0000-0000-0000580C0000}"/>
    <cellStyle name="Zvýraznění 3 17" xfId="3000" xr:uid="{00000000-0005-0000-0000-0000590C0000}"/>
    <cellStyle name="Zvýraznění 3 18" xfId="3001" xr:uid="{00000000-0005-0000-0000-00005A0C0000}"/>
    <cellStyle name="Zvýraznění 3 19" xfId="3002" xr:uid="{00000000-0005-0000-0000-00005B0C0000}"/>
    <cellStyle name="Zvýraznění 3 2" xfId="3003" xr:uid="{00000000-0005-0000-0000-00005C0C0000}"/>
    <cellStyle name="Zvýraznění 3 2 2" xfId="3004" xr:uid="{00000000-0005-0000-0000-00005D0C0000}"/>
    <cellStyle name="Zvýraznění 3 2 2 2" xfId="3005" xr:uid="{00000000-0005-0000-0000-00005E0C0000}"/>
    <cellStyle name="Zvýraznění 3 2 3" xfId="3006" xr:uid="{00000000-0005-0000-0000-00005F0C0000}"/>
    <cellStyle name="Zvýraznění 3 2 4" xfId="3007" xr:uid="{00000000-0005-0000-0000-0000600C0000}"/>
    <cellStyle name="Zvýraznění 3 2 5" xfId="3008" xr:uid="{00000000-0005-0000-0000-0000610C0000}"/>
    <cellStyle name="Zvýraznění 3 20" xfId="3009" xr:uid="{00000000-0005-0000-0000-0000620C0000}"/>
    <cellStyle name="Zvýraznění 3 21" xfId="3010" xr:uid="{00000000-0005-0000-0000-0000630C0000}"/>
    <cellStyle name="Zvýraznění 3 22" xfId="3011" xr:uid="{00000000-0005-0000-0000-0000640C0000}"/>
    <cellStyle name="Zvýraznění 3 23" xfId="3012" xr:uid="{00000000-0005-0000-0000-0000650C0000}"/>
    <cellStyle name="Zvýraznění 3 24" xfId="3013" xr:uid="{00000000-0005-0000-0000-0000660C0000}"/>
    <cellStyle name="Zvýraznění 3 25" xfId="3014" xr:uid="{00000000-0005-0000-0000-0000670C0000}"/>
    <cellStyle name="Zvýraznění 3 26" xfId="3015" xr:uid="{00000000-0005-0000-0000-0000680C0000}"/>
    <cellStyle name="Zvýraznění 3 27" xfId="3016" xr:uid="{00000000-0005-0000-0000-0000690C0000}"/>
    <cellStyle name="Zvýraznění 3 28" xfId="3017" xr:uid="{00000000-0005-0000-0000-00006A0C0000}"/>
    <cellStyle name="Zvýraznění 3 29" xfId="3018" xr:uid="{00000000-0005-0000-0000-00006B0C0000}"/>
    <cellStyle name="Zvýraznění 3 3" xfId="3019" xr:uid="{00000000-0005-0000-0000-00006C0C0000}"/>
    <cellStyle name="Zvýraznění 3 3 2" xfId="3020" xr:uid="{00000000-0005-0000-0000-00006D0C0000}"/>
    <cellStyle name="Zvýraznění 3 3 2 2" xfId="3021" xr:uid="{00000000-0005-0000-0000-00006E0C0000}"/>
    <cellStyle name="Zvýraznění 3 3 3" xfId="3022" xr:uid="{00000000-0005-0000-0000-00006F0C0000}"/>
    <cellStyle name="Zvýraznění 3 3 4" xfId="3023" xr:uid="{00000000-0005-0000-0000-0000700C0000}"/>
    <cellStyle name="Zvýraznění 3 3 5" xfId="3024" xr:uid="{00000000-0005-0000-0000-0000710C0000}"/>
    <cellStyle name="Zvýraznění 3 30" xfId="3025" xr:uid="{00000000-0005-0000-0000-0000720C0000}"/>
    <cellStyle name="Zvýraznění 3 31" xfId="3026" xr:uid="{00000000-0005-0000-0000-0000730C0000}"/>
    <cellStyle name="Zvýraznění 3 32" xfId="3027" xr:uid="{00000000-0005-0000-0000-0000740C0000}"/>
    <cellStyle name="Zvýraznění 3 33" xfId="3028" xr:uid="{00000000-0005-0000-0000-0000750C0000}"/>
    <cellStyle name="Zvýraznění 3 4" xfId="3029" xr:uid="{00000000-0005-0000-0000-0000760C0000}"/>
    <cellStyle name="Zvýraznění 3 5" xfId="3030" xr:uid="{00000000-0005-0000-0000-0000770C0000}"/>
    <cellStyle name="Zvýraznění 3 6" xfId="3031" xr:uid="{00000000-0005-0000-0000-0000780C0000}"/>
    <cellStyle name="Zvýraznění 3 7" xfId="3032" xr:uid="{00000000-0005-0000-0000-0000790C0000}"/>
    <cellStyle name="Zvýraznění 3 8" xfId="3033" xr:uid="{00000000-0005-0000-0000-00007A0C0000}"/>
    <cellStyle name="Zvýraznění 3 9" xfId="3034" xr:uid="{00000000-0005-0000-0000-00007B0C0000}"/>
    <cellStyle name="Zvýraznění 4 10" xfId="3035" xr:uid="{00000000-0005-0000-0000-00007C0C0000}"/>
    <cellStyle name="Zvýraznění 4 11" xfId="3036" xr:uid="{00000000-0005-0000-0000-00007D0C0000}"/>
    <cellStyle name="Zvýraznění 4 12" xfId="3037" xr:uid="{00000000-0005-0000-0000-00007E0C0000}"/>
    <cellStyle name="Zvýraznění 4 13" xfId="3038" xr:uid="{00000000-0005-0000-0000-00007F0C0000}"/>
    <cellStyle name="Zvýraznění 4 14" xfId="3039" xr:uid="{00000000-0005-0000-0000-0000800C0000}"/>
    <cellStyle name="Zvýraznění 4 15" xfId="3040" xr:uid="{00000000-0005-0000-0000-0000810C0000}"/>
    <cellStyle name="Zvýraznění 4 16" xfId="3041" xr:uid="{00000000-0005-0000-0000-0000820C0000}"/>
    <cellStyle name="Zvýraznění 4 17" xfId="3042" xr:uid="{00000000-0005-0000-0000-0000830C0000}"/>
    <cellStyle name="Zvýraznění 4 18" xfId="3043" xr:uid="{00000000-0005-0000-0000-0000840C0000}"/>
    <cellStyle name="Zvýraznění 4 19" xfId="3044" xr:uid="{00000000-0005-0000-0000-0000850C0000}"/>
    <cellStyle name="Zvýraznění 4 2" xfId="3045" xr:uid="{00000000-0005-0000-0000-0000860C0000}"/>
    <cellStyle name="Zvýraznění 4 2 2" xfId="3046" xr:uid="{00000000-0005-0000-0000-0000870C0000}"/>
    <cellStyle name="Zvýraznění 4 2 2 2" xfId="3047" xr:uid="{00000000-0005-0000-0000-0000880C0000}"/>
    <cellStyle name="Zvýraznění 4 2 3" xfId="3048" xr:uid="{00000000-0005-0000-0000-0000890C0000}"/>
    <cellStyle name="Zvýraznění 4 2 4" xfId="3049" xr:uid="{00000000-0005-0000-0000-00008A0C0000}"/>
    <cellStyle name="Zvýraznění 4 2 5" xfId="3050" xr:uid="{00000000-0005-0000-0000-00008B0C0000}"/>
    <cellStyle name="Zvýraznění 4 20" xfId="3051" xr:uid="{00000000-0005-0000-0000-00008C0C0000}"/>
    <cellStyle name="Zvýraznění 4 21" xfId="3052" xr:uid="{00000000-0005-0000-0000-00008D0C0000}"/>
    <cellStyle name="Zvýraznění 4 22" xfId="3053" xr:uid="{00000000-0005-0000-0000-00008E0C0000}"/>
    <cellStyle name="Zvýraznění 4 23" xfId="3054" xr:uid="{00000000-0005-0000-0000-00008F0C0000}"/>
    <cellStyle name="Zvýraznění 4 24" xfId="3055" xr:uid="{00000000-0005-0000-0000-0000900C0000}"/>
    <cellStyle name="Zvýraznění 4 25" xfId="3056" xr:uid="{00000000-0005-0000-0000-0000910C0000}"/>
    <cellStyle name="Zvýraznění 4 26" xfId="3057" xr:uid="{00000000-0005-0000-0000-0000920C0000}"/>
    <cellStyle name="Zvýraznění 4 27" xfId="3058" xr:uid="{00000000-0005-0000-0000-0000930C0000}"/>
    <cellStyle name="Zvýraznění 4 28" xfId="3059" xr:uid="{00000000-0005-0000-0000-0000940C0000}"/>
    <cellStyle name="Zvýraznění 4 29" xfId="3060" xr:uid="{00000000-0005-0000-0000-0000950C0000}"/>
    <cellStyle name="Zvýraznění 4 3" xfId="3061" xr:uid="{00000000-0005-0000-0000-0000960C0000}"/>
    <cellStyle name="Zvýraznění 4 3 2" xfId="3062" xr:uid="{00000000-0005-0000-0000-0000970C0000}"/>
    <cellStyle name="Zvýraznění 4 3 2 2" xfId="3063" xr:uid="{00000000-0005-0000-0000-0000980C0000}"/>
    <cellStyle name="Zvýraznění 4 3 3" xfId="3064" xr:uid="{00000000-0005-0000-0000-0000990C0000}"/>
    <cellStyle name="Zvýraznění 4 3 4" xfId="3065" xr:uid="{00000000-0005-0000-0000-00009A0C0000}"/>
    <cellStyle name="Zvýraznění 4 3 5" xfId="3066" xr:uid="{00000000-0005-0000-0000-00009B0C0000}"/>
    <cellStyle name="Zvýraznění 4 30" xfId="3067" xr:uid="{00000000-0005-0000-0000-00009C0C0000}"/>
    <cellStyle name="Zvýraznění 4 31" xfId="3068" xr:uid="{00000000-0005-0000-0000-00009D0C0000}"/>
    <cellStyle name="Zvýraznění 4 32" xfId="3069" xr:uid="{00000000-0005-0000-0000-00009E0C0000}"/>
    <cellStyle name="Zvýraznění 4 33" xfId="3070" xr:uid="{00000000-0005-0000-0000-00009F0C0000}"/>
    <cellStyle name="Zvýraznění 4 4" xfId="3071" xr:uid="{00000000-0005-0000-0000-0000A00C0000}"/>
    <cellStyle name="Zvýraznění 4 5" xfId="3072" xr:uid="{00000000-0005-0000-0000-0000A10C0000}"/>
    <cellStyle name="Zvýraznění 4 6" xfId="3073" xr:uid="{00000000-0005-0000-0000-0000A20C0000}"/>
    <cellStyle name="Zvýraznění 4 7" xfId="3074" xr:uid="{00000000-0005-0000-0000-0000A30C0000}"/>
    <cellStyle name="Zvýraznění 4 8" xfId="3075" xr:uid="{00000000-0005-0000-0000-0000A40C0000}"/>
    <cellStyle name="Zvýraznění 4 9" xfId="3076" xr:uid="{00000000-0005-0000-0000-0000A50C0000}"/>
    <cellStyle name="Zvýraznění 5 10" xfId="3077" xr:uid="{00000000-0005-0000-0000-0000A60C0000}"/>
    <cellStyle name="Zvýraznění 5 11" xfId="3078" xr:uid="{00000000-0005-0000-0000-0000A70C0000}"/>
    <cellStyle name="Zvýraznění 5 12" xfId="3079" xr:uid="{00000000-0005-0000-0000-0000A80C0000}"/>
    <cellStyle name="Zvýraznění 5 13" xfId="3080" xr:uid="{00000000-0005-0000-0000-0000A90C0000}"/>
    <cellStyle name="Zvýraznění 5 14" xfId="3081" xr:uid="{00000000-0005-0000-0000-0000AA0C0000}"/>
    <cellStyle name="Zvýraznění 5 15" xfId="3082" xr:uid="{00000000-0005-0000-0000-0000AB0C0000}"/>
    <cellStyle name="Zvýraznění 5 16" xfId="3083" xr:uid="{00000000-0005-0000-0000-0000AC0C0000}"/>
    <cellStyle name="Zvýraznění 5 17" xfId="3084" xr:uid="{00000000-0005-0000-0000-0000AD0C0000}"/>
    <cellStyle name="Zvýraznění 5 18" xfId="3085" xr:uid="{00000000-0005-0000-0000-0000AE0C0000}"/>
    <cellStyle name="Zvýraznění 5 19" xfId="3086" xr:uid="{00000000-0005-0000-0000-0000AF0C0000}"/>
    <cellStyle name="Zvýraznění 5 2" xfId="3087" xr:uid="{00000000-0005-0000-0000-0000B00C0000}"/>
    <cellStyle name="Zvýraznění 5 2 2" xfId="3088" xr:uid="{00000000-0005-0000-0000-0000B10C0000}"/>
    <cellStyle name="Zvýraznění 5 2 2 2" xfId="3089" xr:uid="{00000000-0005-0000-0000-0000B20C0000}"/>
    <cellStyle name="Zvýraznění 5 2 3" xfId="3090" xr:uid="{00000000-0005-0000-0000-0000B30C0000}"/>
    <cellStyle name="Zvýraznění 5 2 4" xfId="3091" xr:uid="{00000000-0005-0000-0000-0000B40C0000}"/>
    <cellStyle name="Zvýraznění 5 2 5" xfId="3092" xr:uid="{00000000-0005-0000-0000-0000B50C0000}"/>
    <cellStyle name="Zvýraznění 5 20" xfId="3093" xr:uid="{00000000-0005-0000-0000-0000B60C0000}"/>
    <cellStyle name="Zvýraznění 5 21" xfId="3094" xr:uid="{00000000-0005-0000-0000-0000B70C0000}"/>
    <cellStyle name="Zvýraznění 5 22" xfId="3095" xr:uid="{00000000-0005-0000-0000-0000B80C0000}"/>
    <cellStyle name="Zvýraznění 5 23" xfId="3096" xr:uid="{00000000-0005-0000-0000-0000B90C0000}"/>
    <cellStyle name="Zvýraznění 5 24" xfId="3097" xr:uid="{00000000-0005-0000-0000-0000BA0C0000}"/>
    <cellStyle name="Zvýraznění 5 25" xfId="3098" xr:uid="{00000000-0005-0000-0000-0000BB0C0000}"/>
    <cellStyle name="Zvýraznění 5 26" xfId="3099" xr:uid="{00000000-0005-0000-0000-0000BC0C0000}"/>
    <cellStyle name="Zvýraznění 5 27" xfId="3100" xr:uid="{00000000-0005-0000-0000-0000BD0C0000}"/>
    <cellStyle name="Zvýraznění 5 28" xfId="3101" xr:uid="{00000000-0005-0000-0000-0000BE0C0000}"/>
    <cellStyle name="Zvýraznění 5 29" xfId="3102" xr:uid="{00000000-0005-0000-0000-0000BF0C0000}"/>
    <cellStyle name="Zvýraznění 5 3" xfId="3103" xr:uid="{00000000-0005-0000-0000-0000C00C0000}"/>
    <cellStyle name="Zvýraznění 5 3 2" xfId="3104" xr:uid="{00000000-0005-0000-0000-0000C10C0000}"/>
    <cellStyle name="Zvýraznění 5 3 2 2" xfId="3105" xr:uid="{00000000-0005-0000-0000-0000C20C0000}"/>
    <cellStyle name="Zvýraznění 5 3 3" xfId="3106" xr:uid="{00000000-0005-0000-0000-0000C30C0000}"/>
    <cellStyle name="Zvýraznění 5 3 4" xfId="3107" xr:uid="{00000000-0005-0000-0000-0000C40C0000}"/>
    <cellStyle name="Zvýraznění 5 3 5" xfId="3108" xr:uid="{00000000-0005-0000-0000-0000C50C0000}"/>
    <cellStyle name="Zvýraznění 5 30" xfId="3109" xr:uid="{00000000-0005-0000-0000-0000C60C0000}"/>
    <cellStyle name="Zvýraznění 5 31" xfId="3110" xr:uid="{00000000-0005-0000-0000-0000C70C0000}"/>
    <cellStyle name="Zvýraznění 5 32" xfId="3111" xr:uid="{00000000-0005-0000-0000-0000C80C0000}"/>
    <cellStyle name="Zvýraznění 5 33" xfId="3112" xr:uid="{00000000-0005-0000-0000-0000C90C0000}"/>
    <cellStyle name="Zvýraznění 5 4" xfId="3113" xr:uid="{00000000-0005-0000-0000-0000CA0C0000}"/>
    <cellStyle name="Zvýraznění 5 5" xfId="3114" xr:uid="{00000000-0005-0000-0000-0000CB0C0000}"/>
    <cellStyle name="Zvýraznění 5 6" xfId="3115" xr:uid="{00000000-0005-0000-0000-0000CC0C0000}"/>
    <cellStyle name="Zvýraznění 5 7" xfId="3116" xr:uid="{00000000-0005-0000-0000-0000CD0C0000}"/>
    <cellStyle name="Zvýraznění 5 8" xfId="3117" xr:uid="{00000000-0005-0000-0000-0000CE0C0000}"/>
    <cellStyle name="Zvýraznění 5 9" xfId="3118" xr:uid="{00000000-0005-0000-0000-0000CF0C0000}"/>
    <cellStyle name="Zvýraznění 6 10" xfId="3119" xr:uid="{00000000-0005-0000-0000-0000D00C0000}"/>
    <cellStyle name="Zvýraznění 6 11" xfId="3120" xr:uid="{00000000-0005-0000-0000-0000D10C0000}"/>
    <cellStyle name="Zvýraznění 6 12" xfId="3121" xr:uid="{00000000-0005-0000-0000-0000D20C0000}"/>
    <cellStyle name="Zvýraznění 6 13" xfId="3122" xr:uid="{00000000-0005-0000-0000-0000D30C0000}"/>
    <cellStyle name="Zvýraznění 6 14" xfId="3123" xr:uid="{00000000-0005-0000-0000-0000D40C0000}"/>
    <cellStyle name="Zvýraznění 6 15" xfId="3124" xr:uid="{00000000-0005-0000-0000-0000D50C0000}"/>
    <cellStyle name="Zvýraznění 6 16" xfId="3125" xr:uid="{00000000-0005-0000-0000-0000D60C0000}"/>
    <cellStyle name="Zvýraznění 6 17" xfId="3126" xr:uid="{00000000-0005-0000-0000-0000D70C0000}"/>
    <cellStyle name="Zvýraznění 6 18" xfId="3127" xr:uid="{00000000-0005-0000-0000-0000D80C0000}"/>
    <cellStyle name="Zvýraznění 6 19" xfId="3128" xr:uid="{00000000-0005-0000-0000-0000D90C0000}"/>
    <cellStyle name="Zvýraznění 6 2" xfId="3129" xr:uid="{00000000-0005-0000-0000-0000DA0C0000}"/>
    <cellStyle name="Zvýraznění 6 2 2" xfId="3130" xr:uid="{00000000-0005-0000-0000-0000DB0C0000}"/>
    <cellStyle name="Zvýraznění 6 2 2 2" xfId="3131" xr:uid="{00000000-0005-0000-0000-0000DC0C0000}"/>
    <cellStyle name="Zvýraznění 6 2 3" xfId="3132" xr:uid="{00000000-0005-0000-0000-0000DD0C0000}"/>
    <cellStyle name="Zvýraznění 6 2 4" xfId="3133" xr:uid="{00000000-0005-0000-0000-0000DE0C0000}"/>
    <cellStyle name="Zvýraznění 6 2 5" xfId="3134" xr:uid="{00000000-0005-0000-0000-0000DF0C0000}"/>
    <cellStyle name="Zvýraznění 6 20" xfId="3135" xr:uid="{00000000-0005-0000-0000-0000E00C0000}"/>
    <cellStyle name="Zvýraznění 6 21" xfId="3136" xr:uid="{00000000-0005-0000-0000-0000E10C0000}"/>
    <cellStyle name="Zvýraznění 6 22" xfId="3137" xr:uid="{00000000-0005-0000-0000-0000E20C0000}"/>
    <cellStyle name="Zvýraznění 6 23" xfId="3138" xr:uid="{00000000-0005-0000-0000-0000E30C0000}"/>
    <cellStyle name="Zvýraznění 6 24" xfId="3139" xr:uid="{00000000-0005-0000-0000-0000E40C0000}"/>
    <cellStyle name="Zvýraznění 6 25" xfId="3140" xr:uid="{00000000-0005-0000-0000-0000E50C0000}"/>
    <cellStyle name="Zvýraznění 6 26" xfId="3141" xr:uid="{00000000-0005-0000-0000-0000E60C0000}"/>
    <cellStyle name="Zvýraznění 6 27" xfId="3142" xr:uid="{00000000-0005-0000-0000-0000E70C0000}"/>
    <cellStyle name="Zvýraznění 6 28" xfId="3143" xr:uid="{00000000-0005-0000-0000-0000E80C0000}"/>
    <cellStyle name="Zvýraznění 6 29" xfId="3144" xr:uid="{00000000-0005-0000-0000-0000E90C0000}"/>
    <cellStyle name="Zvýraznění 6 3" xfId="3145" xr:uid="{00000000-0005-0000-0000-0000EA0C0000}"/>
    <cellStyle name="Zvýraznění 6 3 2" xfId="3146" xr:uid="{00000000-0005-0000-0000-0000EB0C0000}"/>
    <cellStyle name="Zvýraznění 6 3 2 2" xfId="3147" xr:uid="{00000000-0005-0000-0000-0000EC0C0000}"/>
    <cellStyle name="Zvýraznění 6 3 3" xfId="3148" xr:uid="{00000000-0005-0000-0000-0000ED0C0000}"/>
    <cellStyle name="Zvýraznění 6 3 4" xfId="3149" xr:uid="{00000000-0005-0000-0000-0000EE0C0000}"/>
    <cellStyle name="Zvýraznění 6 3 5" xfId="3150" xr:uid="{00000000-0005-0000-0000-0000EF0C0000}"/>
    <cellStyle name="Zvýraznění 6 30" xfId="3151" xr:uid="{00000000-0005-0000-0000-0000F00C0000}"/>
    <cellStyle name="Zvýraznění 6 31" xfId="3152" xr:uid="{00000000-0005-0000-0000-0000F10C0000}"/>
    <cellStyle name="Zvýraznění 6 32" xfId="3153" xr:uid="{00000000-0005-0000-0000-0000F20C0000}"/>
    <cellStyle name="Zvýraznění 6 33" xfId="3154" xr:uid="{00000000-0005-0000-0000-0000F30C0000}"/>
    <cellStyle name="Zvýraznění 6 4" xfId="3155" xr:uid="{00000000-0005-0000-0000-0000F40C0000}"/>
    <cellStyle name="Zvýraznění 6 5" xfId="3156" xr:uid="{00000000-0005-0000-0000-0000F50C0000}"/>
    <cellStyle name="Zvýraznění 6 6" xfId="3157" xr:uid="{00000000-0005-0000-0000-0000F60C0000}"/>
    <cellStyle name="Zvýraznění 6 7" xfId="3158" xr:uid="{00000000-0005-0000-0000-0000F70C0000}"/>
    <cellStyle name="Zvýraznění 6 8" xfId="3159" xr:uid="{00000000-0005-0000-0000-0000F80C0000}"/>
    <cellStyle name="Zvýraznění 6 9" xfId="3160" xr:uid="{00000000-0005-0000-0000-0000F90C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Soubory%20-%20Jirka\Uziv\Work\Husinec%20&#268;OV\DPS%20-%20&#268;ISTOPIS\Rozpo&#269;et\Temp\Uziv\Covcb-o1\Propo&#269;ty\Propo&#269;et%20n&#225;klad&#367;%20-%20tend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Soubory%20-%20Jirka\Uziv\Work\Husinec%20&#268;OV\DPS%20-%20&#268;ISTOPIS\Rozpo&#269;et\Uziv\Pardubice3-DUR\Propo&#269;et\Uziv\Covcb-o1\Propo&#269;ty\Propo&#269;et%20n&#225;klad&#367;%20-%20tend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ziv\Covcb-o1\Propo&#269;ty\Propo&#269;et%20n&#225;klad&#367;%20-%20tend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Soubory%20-%20Jirka\Uziv\Work\Husinec%20&#268;OV\DPS%20-%20&#268;ISTOPIS\Rozpo&#269;et\Temp\bio3%20-%20n&#225;klady_0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Soubory%20-%20Jirka\Uziv\Work\HK-Smi&#345;ice%20&#268;OV\Podklady\Drafty\strojn&#237;\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_ STROJNÍ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. STAVEBNÍ"/>
      <sheetName val="B. STROJNÍ"/>
      <sheetName val="C. ELEKTRO"/>
      <sheetName val="D. ASŘTP"/>
      <sheetName val="E. OSTATNÍ"/>
      <sheetName val="F. PRÁCE V ČASOVÉ MZDĚ"/>
      <sheetName val="G. SOUHR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. STAVEBNÍ"/>
      <sheetName val="B. STROJNÍ"/>
      <sheetName val="C. ELEKTRO"/>
      <sheetName val="D. ASŘTP"/>
      <sheetName val="E. OSTATNÍ"/>
      <sheetName val="F. PRÁCE V ČASOVÉ MZDĚ"/>
      <sheetName val="G. SOUHRN"/>
      <sheetName val="B_ STROJN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LKOVÉ NÁKLADY"/>
      <sheetName val="STAVEBNÍ OBJEKTY"/>
      <sheetName val="PROVOZNÍ SOUBORY"/>
      <sheetName val="ELEKTRO"/>
      <sheetName val="ASŘTP"/>
      <sheetName val="OSTATNÍ"/>
    </sheetNames>
    <sheetDataSet>
      <sheetData sheetId="0" refreshError="1"/>
      <sheetData sheetId="1"/>
      <sheetData sheetId="2" refreshError="1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00"/>
      <sheetName val="01.1"/>
      <sheetName val="01.2"/>
      <sheetName val="01.3"/>
      <sheetName val="02"/>
      <sheetName val="3.2,5.3"/>
      <sheetName val="04.1"/>
      <sheetName val="04.2"/>
      <sheetName val="04.3"/>
      <sheetName val="05.1,05.2"/>
      <sheetName val="06"/>
      <sheetName val="07"/>
      <sheetName val="08"/>
      <sheetName val="09"/>
      <sheetName val="10"/>
      <sheetName val="PS-01"/>
      <sheetName val="PS-02"/>
      <sheetName val="PS-03"/>
      <sheetName val="PS-04"/>
    </sheetNames>
    <sheetDataSet>
      <sheetData sheetId="0">
        <row r="9">
          <cell r="D9">
            <v>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33"/>
  <sheetViews>
    <sheetView showGridLines="0" zoomScaleNormal="100" zoomScaleSheetLayoutView="75" workbookViewId="0">
      <selection activeCell="I11" sqref="I11:J11"/>
    </sheetView>
  </sheetViews>
  <sheetFormatPr defaultColWidth="9.140625" defaultRowHeight="12.75" x14ac:dyDescent="0.2"/>
  <cols>
    <col min="1" max="1" width="0.85546875" style="1" customWidth="1"/>
    <col min="2" max="2" width="5.7109375" style="1" customWidth="1"/>
    <col min="3" max="3" width="9.140625" style="1" customWidth="1"/>
    <col min="4" max="4" width="20.7109375" style="1" customWidth="1"/>
    <col min="5" max="5" width="5.140625" style="1" customWidth="1"/>
    <col min="6" max="9" width="11.140625" style="1" customWidth="1"/>
    <col min="10" max="10" width="6.140625" style="1" customWidth="1"/>
    <col min="11" max="15" width="10.7109375" style="1" customWidth="1"/>
    <col min="16" max="16384" width="9.140625" style="1"/>
  </cols>
  <sheetData>
    <row r="1" spans="2:15" ht="12.4" customHeight="1" x14ac:dyDescent="0.2"/>
    <row r="2" spans="2:15" ht="17.649999999999999" customHeight="1" x14ac:dyDescent="0.25">
      <c r="B2" s="2" t="s">
        <v>26</v>
      </c>
      <c r="C2" s="2"/>
      <c r="E2" s="3"/>
      <c r="F2" s="2"/>
      <c r="G2" s="4"/>
      <c r="H2" s="5" t="s">
        <v>0</v>
      </c>
      <c r="I2" s="338">
        <v>44067</v>
      </c>
      <c r="J2" s="338"/>
      <c r="K2" s="4"/>
    </row>
    <row r="3" spans="2:15" ht="6" customHeight="1" x14ac:dyDescent="0.2">
      <c r="C3" s="6"/>
      <c r="D3" s="7" t="s">
        <v>1</v>
      </c>
      <c r="H3" s="173"/>
      <c r="I3" s="173"/>
      <c r="J3"/>
    </row>
    <row r="4" spans="2:15" ht="4.7" customHeight="1" x14ac:dyDescent="0.2">
      <c r="H4" s="173"/>
      <c r="I4" s="173"/>
      <c r="J4"/>
    </row>
    <row r="5" spans="2:15" ht="16.5" customHeight="1" x14ac:dyDescent="0.25">
      <c r="B5" s="5" t="s">
        <v>99</v>
      </c>
      <c r="C5" s="5"/>
      <c r="D5" s="8"/>
      <c r="E5" s="5"/>
      <c r="F5" s="5"/>
      <c r="G5" s="9"/>
      <c r="H5" s="5" t="s">
        <v>101</v>
      </c>
      <c r="I5" s="9"/>
      <c r="J5"/>
      <c r="O5" s="10"/>
    </row>
    <row r="6" spans="2:15" ht="15" x14ac:dyDescent="0.2">
      <c r="B6" s="5" t="s">
        <v>100</v>
      </c>
    </row>
    <row r="7" spans="2:15" ht="25.5" customHeight="1" x14ac:dyDescent="0.2"/>
    <row r="8" spans="2:15" ht="24" customHeight="1" x14ac:dyDescent="0.2">
      <c r="B8" s="11"/>
      <c r="C8" s="12"/>
      <c r="D8" s="12"/>
      <c r="E8" s="13"/>
      <c r="F8" s="14"/>
      <c r="G8" s="15"/>
      <c r="H8" s="16"/>
      <c r="I8" s="15"/>
      <c r="J8" s="17" t="s">
        <v>3</v>
      </c>
      <c r="K8" s="18"/>
    </row>
    <row r="9" spans="2:15" ht="18" customHeight="1" x14ac:dyDescent="0.2">
      <c r="B9" s="19" t="s">
        <v>4</v>
      </c>
      <c r="C9" s="20"/>
      <c r="D9" s="21">
        <v>15</v>
      </c>
      <c r="E9" s="22" t="s">
        <v>5</v>
      </c>
      <c r="F9" s="23"/>
      <c r="G9" s="24"/>
      <c r="H9" s="24"/>
      <c r="I9" s="341">
        <f>ROUND(G21,0)+ROUND(G26,0)</f>
        <v>0</v>
      </c>
      <c r="J9" s="342"/>
      <c r="K9" s="25"/>
    </row>
    <row r="10" spans="2:15" ht="18" customHeight="1" x14ac:dyDescent="0.2">
      <c r="B10" s="19" t="s">
        <v>6</v>
      </c>
      <c r="C10" s="20"/>
      <c r="D10" s="21">
        <f>SazbaDPH1</f>
        <v>15</v>
      </c>
      <c r="E10" s="22" t="s">
        <v>5</v>
      </c>
      <c r="F10" s="26"/>
      <c r="G10" s="27"/>
      <c r="H10" s="27"/>
      <c r="I10" s="343">
        <f>ROUND(I9*D10/100,0)</f>
        <v>0</v>
      </c>
      <c r="J10" s="344"/>
      <c r="K10" s="25"/>
    </row>
    <row r="11" spans="2:15" ht="18" customHeight="1" x14ac:dyDescent="0.2">
      <c r="B11" s="19" t="s">
        <v>4</v>
      </c>
      <c r="C11" s="20"/>
      <c r="D11" s="21">
        <v>21</v>
      </c>
      <c r="E11" s="22" t="s">
        <v>5</v>
      </c>
      <c r="F11" s="26"/>
      <c r="G11" s="27"/>
      <c r="H11" s="27"/>
      <c r="I11" s="343">
        <f>ROUND(H21,0)+ROUND(H26,0)</f>
        <v>0</v>
      </c>
      <c r="J11" s="344"/>
      <c r="K11" s="25"/>
    </row>
    <row r="12" spans="2:15" ht="18" customHeight="1" thickBot="1" x14ac:dyDescent="0.25">
      <c r="B12" s="19" t="s">
        <v>6</v>
      </c>
      <c r="C12" s="20"/>
      <c r="D12" s="21">
        <f>SazbaDPH2</f>
        <v>21</v>
      </c>
      <c r="E12" s="22" t="s">
        <v>5</v>
      </c>
      <c r="F12" s="28"/>
      <c r="G12" s="29"/>
      <c r="H12" s="29"/>
      <c r="I12" s="345">
        <f>ROUND(I11*D11/100,0)</f>
        <v>0</v>
      </c>
      <c r="J12" s="346"/>
      <c r="K12" s="25"/>
    </row>
    <row r="13" spans="2:15" ht="24" customHeight="1" thickBot="1" x14ac:dyDescent="0.25">
      <c r="B13" s="30" t="s">
        <v>7</v>
      </c>
      <c r="C13" s="31"/>
      <c r="D13" s="31"/>
      <c r="E13" s="32"/>
      <c r="F13" s="33"/>
      <c r="G13" s="34"/>
      <c r="H13" s="34"/>
      <c r="I13" s="339">
        <f>SUM(I9:I12)</f>
        <v>0</v>
      </c>
      <c r="J13" s="340"/>
      <c r="K13" s="35"/>
    </row>
    <row r="16" spans="2:15" ht="15.75" x14ac:dyDescent="0.25">
      <c r="B16" s="36" t="s">
        <v>106</v>
      </c>
      <c r="C16" s="54"/>
      <c r="D16" s="54"/>
      <c r="E16" s="54"/>
      <c r="F16" s="54"/>
      <c r="G16" s="54"/>
      <c r="H16" s="54"/>
      <c r="I16" s="54"/>
      <c r="J16" s="54"/>
    </row>
    <row r="17" spans="2:11" ht="5.25" customHeight="1" x14ac:dyDescent="0.2"/>
    <row r="18" spans="2:11" ht="24" x14ac:dyDescent="0.2">
      <c r="B18" s="37" t="s">
        <v>8</v>
      </c>
      <c r="C18" s="55"/>
      <c r="D18" s="55"/>
      <c r="E18" s="56"/>
      <c r="F18" s="38" t="s">
        <v>27</v>
      </c>
      <c r="G18" s="39" t="s">
        <v>29</v>
      </c>
      <c r="H18" s="38" t="str">
        <f>CONCATENATE("Základ DPH ",SazbaDPH2," %")</f>
        <v>Základ DPH 21 %</v>
      </c>
      <c r="I18" s="38" t="s">
        <v>28</v>
      </c>
      <c r="J18" s="38" t="s">
        <v>5</v>
      </c>
    </row>
    <row r="19" spans="2:11" ht="21" customHeight="1" x14ac:dyDescent="0.2">
      <c r="B19" s="57" t="s">
        <v>104</v>
      </c>
      <c r="C19" s="58"/>
      <c r="D19" s="59"/>
      <c r="E19" s="60"/>
      <c r="F19" s="61">
        <f>G1019+H19+I19</f>
        <v>0</v>
      </c>
      <c r="G19" s="62">
        <v>0</v>
      </c>
      <c r="H19" s="63">
        <f>'PS 01'!I209</f>
        <v>0</v>
      </c>
      <c r="I19" s="63">
        <f>(G19*SazbaDPH1)/100+(H19*SazbaDPH2)/100</f>
        <v>0</v>
      </c>
      <c r="J19" s="64" t="str">
        <f>IF(F21=0,"",F19/F21*100)</f>
        <v/>
      </c>
    </row>
    <row r="20" spans="2:11" ht="21" customHeight="1" x14ac:dyDescent="0.2">
      <c r="B20" s="40" t="s">
        <v>105</v>
      </c>
      <c r="C20" s="41"/>
      <c r="D20" s="42"/>
      <c r="E20" s="43"/>
      <c r="F20" s="44">
        <f>G20+H20+I20</f>
        <v>0</v>
      </c>
      <c r="G20" s="45">
        <v>0</v>
      </c>
      <c r="H20" s="46">
        <f>'SO 01'!G144</f>
        <v>0</v>
      </c>
      <c r="I20" s="46">
        <f>(G20*SazbaDPH1)/100+(H20*SazbaDPH2)/100</f>
        <v>0</v>
      </c>
      <c r="J20" s="47" t="str">
        <f>IF(F21=0,"",F20/F21*100)</f>
        <v/>
      </c>
    </row>
    <row r="21" spans="2:11" ht="24" customHeight="1" x14ac:dyDescent="0.2">
      <c r="B21" s="48" t="s">
        <v>30</v>
      </c>
      <c r="C21" s="49"/>
      <c r="D21" s="50"/>
      <c r="E21" s="51"/>
      <c r="F21" s="52">
        <f>SUM(F19:F20)</f>
        <v>0</v>
      </c>
      <c r="G21" s="52">
        <f>SUM(G19:G20)</f>
        <v>0</v>
      </c>
      <c r="H21" s="52">
        <f>SUM(H19:H20)</f>
        <v>0</v>
      </c>
      <c r="I21" s="52">
        <f>SUM(I19:I20)</f>
        <v>0</v>
      </c>
      <c r="J21" s="53" t="str">
        <f>IF(F21=0,"",F21/F21*100)</f>
        <v/>
      </c>
    </row>
    <row r="23" spans="2:11" x14ac:dyDescent="0.2">
      <c r="H23" s="65"/>
      <c r="K23" s="65"/>
    </row>
    <row r="24" spans="2:11" ht="15.75" x14ac:dyDescent="0.25">
      <c r="B24" s="36" t="s">
        <v>31</v>
      </c>
    </row>
    <row r="25" spans="2:11" ht="4.7" customHeight="1" x14ac:dyDescent="0.25">
      <c r="B25" s="36"/>
    </row>
    <row r="26" spans="2:11" ht="24" customHeight="1" x14ac:dyDescent="0.2">
      <c r="B26" s="48" t="s">
        <v>30</v>
      </c>
      <c r="C26" s="49"/>
      <c r="D26" s="50"/>
      <c r="E26" s="51"/>
      <c r="F26" s="52">
        <f>G26+H26+I26</f>
        <v>0</v>
      </c>
      <c r="G26" s="52">
        <v>0</v>
      </c>
      <c r="H26" s="52">
        <f>'00'!G24</f>
        <v>0</v>
      </c>
      <c r="I26" s="52">
        <f>(G26*SazbaDPH1)/100+(H26*SazbaDPH2)/100</f>
        <v>0</v>
      </c>
      <c r="J26" s="53" t="str">
        <f>IF(F26=0,"",F26/F26*100)</f>
        <v/>
      </c>
    </row>
    <row r="31" spans="2:11" ht="15" x14ac:dyDescent="0.2">
      <c r="B31" s="66"/>
    </row>
    <row r="32" spans="2:11" ht="15" x14ac:dyDescent="0.2">
      <c r="B32" s="66"/>
    </row>
    <row r="33" spans="2:2" ht="15" x14ac:dyDescent="0.2">
      <c r="B33" s="66"/>
    </row>
  </sheetData>
  <mergeCells count="6">
    <mergeCell ref="I2:J2"/>
    <mergeCell ref="I13:J13"/>
    <mergeCell ref="I9:J9"/>
    <mergeCell ref="I10:J10"/>
    <mergeCell ref="I11:J11"/>
    <mergeCell ref="I12:J12"/>
  </mergeCells>
  <pageMargins left="0.59055118110236227" right="0.59055118110236227" top="0.78740157480314965" bottom="0.78740157480314965" header="0" footer="0.51181102362204722"/>
  <pageSetup paperSize="9" firstPageNumber="3" fitToHeight="9999" orientation="portrait" useFirstPageNumber="1" r:id="rId1"/>
  <headerFooter alignWithMargins="0">
    <oddFooter>&amp;L&amp;"Arial,Obyčejné"&amp;8Vodojem Mikulovice, výměna strojního zařízení&amp;R&amp;"Arial,Obyčejné"&amp;8Str. &amp;P/24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85"/>
  <sheetViews>
    <sheetView showGridLines="0" showZeros="0" zoomScaleNormal="100" zoomScaleSheetLayoutView="100" workbookViewId="0">
      <selection activeCell="F21" sqref="F21"/>
    </sheetView>
  </sheetViews>
  <sheetFormatPr defaultColWidth="9.140625" defaultRowHeight="12.75" x14ac:dyDescent="0.2"/>
  <cols>
    <col min="1" max="1" width="4.42578125" style="72" customWidth="1"/>
    <col min="2" max="2" width="11.7109375" style="72" customWidth="1"/>
    <col min="3" max="3" width="40.42578125" style="72" customWidth="1"/>
    <col min="4" max="4" width="5.7109375" style="72" customWidth="1"/>
    <col min="5" max="5" width="8.5703125" style="78" customWidth="1"/>
    <col min="6" max="6" width="9.85546875" style="72" customWidth="1"/>
    <col min="7" max="7" width="11.140625" style="72" customWidth="1"/>
    <col min="8" max="8" width="11.7109375" style="72" hidden="1" customWidth="1"/>
    <col min="9" max="9" width="11.5703125" style="72" hidden="1" customWidth="1"/>
    <col min="10" max="10" width="11" style="72" hidden="1" customWidth="1"/>
    <col min="11" max="11" width="10.42578125" style="72" hidden="1" customWidth="1"/>
    <col min="12" max="12" width="75.42578125" style="72" customWidth="1"/>
    <col min="13" max="13" width="45.28515625" style="72" customWidth="1"/>
    <col min="14" max="16384" width="9.140625" style="72"/>
  </cols>
  <sheetData>
    <row r="1" spans="1:80" ht="13.7" customHeight="1" thickBot="1" x14ac:dyDescent="0.25">
      <c r="B1" s="73"/>
      <c r="C1" s="74"/>
      <c r="D1" s="74"/>
      <c r="E1" s="75"/>
      <c r="F1" s="74"/>
      <c r="G1" s="74"/>
    </row>
    <row r="2" spans="1:80" ht="13.5" thickTop="1" x14ac:dyDescent="0.2">
      <c r="A2" s="347" t="s">
        <v>2</v>
      </c>
      <c r="B2" s="348"/>
      <c r="C2" s="174" t="s">
        <v>102</v>
      </c>
      <c r="D2" s="67"/>
      <c r="E2" s="68"/>
      <c r="F2" s="69"/>
      <c r="G2" s="70"/>
    </row>
    <row r="3" spans="1:80" ht="13.5" thickBot="1" x14ac:dyDescent="0.25">
      <c r="A3" s="349" t="s">
        <v>9</v>
      </c>
      <c r="B3" s="350"/>
      <c r="C3" s="76" t="s">
        <v>32</v>
      </c>
      <c r="D3" s="71"/>
      <c r="E3" s="351"/>
      <c r="F3" s="352"/>
      <c r="G3" s="353"/>
    </row>
    <row r="4" spans="1:80" ht="13.7" customHeight="1" thickTop="1" x14ac:dyDescent="0.2">
      <c r="A4" s="77"/>
    </row>
    <row r="5" spans="1:80" ht="27" customHeight="1" x14ac:dyDescent="0.2">
      <c r="A5" s="79" t="s">
        <v>10</v>
      </c>
      <c r="B5" s="80" t="s">
        <v>11</v>
      </c>
      <c r="C5" s="80" t="s">
        <v>12</v>
      </c>
      <c r="D5" s="80" t="s">
        <v>13</v>
      </c>
      <c r="E5" s="80" t="s">
        <v>14</v>
      </c>
      <c r="F5" s="80" t="s">
        <v>15</v>
      </c>
      <c r="G5" s="81" t="s">
        <v>16</v>
      </c>
      <c r="H5" s="82" t="s">
        <v>17</v>
      </c>
      <c r="I5" s="82" t="s">
        <v>18</v>
      </c>
      <c r="J5" s="82" t="s">
        <v>19</v>
      </c>
      <c r="K5" s="82" t="s">
        <v>20</v>
      </c>
    </row>
    <row r="6" spans="1:80" x14ac:dyDescent="0.2">
      <c r="A6" s="83" t="s">
        <v>21</v>
      </c>
      <c r="B6" s="84" t="s">
        <v>33</v>
      </c>
      <c r="C6" s="85" t="s">
        <v>32</v>
      </c>
      <c r="D6" s="86"/>
      <c r="E6" s="87"/>
      <c r="F6" s="87"/>
      <c r="G6" s="88"/>
      <c r="H6" s="89"/>
      <c r="I6" s="90"/>
      <c r="J6" s="89"/>
      <c r="K6" s="90"/>
      <c r="O6" s="91">
        <v>1</v>
      </c>
    </row>
    <row r="7" spans="1:80" x14ac:dyDescent="0.2">
      <c r="A7" s="92">
        <v>1</v>
      </c>
      <c r="B7" s="93" t="s">
        <v>34</v>
      </c>
      <c r="C7" s="94" t="s">
        <v>35</v>
      </c>
      <c r="D7" s="95" t="s">
        <v>36</v>
      </c>
      <c r="E7" s="96">
        <v>1</v>
      </c>
      <c r="F7" s="96"/>
      <c r="G7" s="97">
        <f>E7*F7</f>
        <v>0</v>
      </c>
      <c r="H7" s="98">
        <v>0</v>
      </c>
      <c r="I7" s="99">
        <f>E7*H7</f>
        <v>0</v>
      </c>
      <c r="J7" s="98">
        <v>0</v>
      </c>
      <c r="K7" s="99">
        <f>E7*J7</f>
        <v>0</v>
      </c>
      <c r="O7" s="91">
        <v>2</v>
      </c>
      <c r="AA7" s="72">
        <v>1</v>
      </c>
      <c r="AB7" s="72">
        <v>1</v>
      </c>
      <c r="AC7" s="72">
        <v>1</v>
      </c>
      <c r="AZ7" s="72">
        <v>1</v>
      </c>
      <c r="BA7" s="72">
        <f>IF(AZ7=1,G7,0)</f>
        <v>0</v>
      </c>
      <c r="BB7" s="72">
        <f>IF(AZ7=2,G7,0)</f>
        <v>0</v>
      </c>
      <c r="BC7" s="72">
        <f>IF(AZ7=3,G7,0)</f>
        <v>0</v>
      </c>
      <c r="BD7" s="72">
        <f>IF(AZ7=4,G7,0)</f>
        <v>0</v>
      </c>
      <c r="BE7" s="72">
        <f>IF(AZ7=5,G7,0)</f>
        <v>0</v>
      </c>
      <c r="CA7" s="91">
        <v>1</v>
      </c>
      <c r="CB7" s="91">
        <v>1</v>
      </c>
    </row>
    <row r="8" spans="1:80" x14ac:dyDescent="0.2">
      <c r="A8" s="100"/>
      <c r="B8" s="101"/>
      <c r="C8" s="354" t="s">
        <v>37</v>
      </c>
      <c r="D8" s="355"/>
      <c r="E8" s="355"/>
      <c r="F8" s="355"/>
      <c r="G8" s="356"/>
      <c r="I8" s="102"/>
      <c r="K8" s="102"/>
      <c r="L8" s="103" t="s">
        <v>37</v>
      </c>
      <c r="O8" s="91">
        <v>3</v>
      </c>
    </row>
    <row r="9" spans="1:80" x14ac:dyDescent="0.2">
      <c r="A9" s="92">
        <v>2</v>
      </c>
      <c r="B9" s="93" t="s">
        <v>38</v>
      </c>
      <c r="C9" s="94" t="s">
        <v>39</v>
      </c>
      <c r="D9" s="95" t="s">
        <v>36</v>
      </c>
      <c r="E9" s="96">
        <v>1</v>
      </c>
      <c r="F9" s="96"/>
      <c r="G9" s="97">
        <f>E9*F9</f>
        <v>0</v>
      </c>
      <c r="H9" s="98">
        <v>0</v>
      </c>
      <c r="I9" s="99">
        <f>E9*H9</f>
        <v>0</v>
      </c>
      <c r="J9" s="98"/>
      <c r="K9" s="99">
        <f>E9*J9</f>
        <v>0</v>
      </c>
      <c r="O9" s="91">
        <v>2</v>
      </c>
      <c r="AA9" s="72">
        <v>12</v>
      </c>
      <c r="AB9" s="72">
        <v>0</v>
      </c>
      <c r="AC9" s="72">
        <v>7</v>
      </c>
      <c r="AZ9" s="72">
        <v>1</v>
      </c>
      <c r="BA9" s="72">
        <f>IF(AZ9=1,G9,0)</f>
        <v>0</v>
      </c>
      <c r="BB9" s="72">
        <f>IF(AZ9=2,G9,0)</f>
        <v>0</v>
      </c>
      <c r="BC9" s="72">
        <f>IF(AZ9=3,G9,0)</f>
        <v>0</v>
      </c>
      <c r="BD9" s="72">
        <f>IF(AZ9=4,G9,0)</f>
        <v>0</v>
      </c>
      <c r="BE9" s="72">
        <f>IF(AZ9=5,G9,0)</f>
        <v>0</v>
      </c>
      <c r="CA9" s="91">
        <v>12</v>
      </c>
      <c r="CB9" s="91">
        <v>0</v>
      </c>
    </row>
    <row r="10" spans="1:80" x14ac:dyDescent="0.2">
      <c r="A10" s="100"/>
      <c r="B10" s="101"/>
      <c r="C10" s="354" t="s">
        <v>40</v>
      </c>
      <c r="D10" s="355"/>
      <c r="E10" s="355"/>
      <c r="F10" s="355"/>
      <c r="G10" s="356"/>
      <c r="I10" s="102"/>
      <c r="K10" s="102"/>
      <c r="L10" s="103" t="s">
        <v>41</v>
      </c>
      <c r="O10" s="91">
        <v>3</v>
      </c>
    </row>
    <row r="11" spans="1:80" x14ac:dyDescent="0.2">
      <c r="A11" s="92">
        <v>3</v>
      </c>
      <c r="B11" s="93" t="s">
        <v>42</v>
      </c>
      <c r="C11" s="94" t="s">
        <v>43</v>
      </c>
      <c r="D11" s="95" t="s">
        <v>36</v>
      </c>
      <c r="E11" s="96">
        <v>1</v>
      </c>
      <c r="F11" s="96"/>
      <c r="G11" s="97">
        <f>E11*F11</f>
        <v>0</v>
      </c>
      <c r="H11" s="98">
        <v>0</v>
      </c>
      <c r="I11" s="99">
        <f>E11*H11</f>
        <v>0</v>
      </c>
      <c r="J11" s="98"/>
      <c r="K11" s="99">
        <f>E11*J11</f>
        <v>0</v>
      </c>
      <c r="O11" s="91">
        <v>2</v>
      </c>
      <c r="AA11" s="72">
        <v>12</v>
      </c>
      <c r="AB11" s="72">
        <v>0</v>
      </c>
      <c r="AC11" s="72">
        <v>6</v>
      </c>
      <c r="AZ11" s="72">
        <v>1</v>
      </c>
      <c r="BA11" s="72">
        <f>IF(AZ11=1,G11,0)</f>
        <v>0</v>
      </c>
      <c r="BB11" s="72">
        <f>IF(AZ11=2,G11,0)</f>
        <v>0</v>
      </c>
      <c r="BC11" s="72">
        <f>IF(AZ11=3,G11,0)</f>
        <v>0</v>
      </c>
      <c r="BD11" s="72">
        <f>IF(AZ11=4,G11,0)</f>
        <v>0</v>
      </c>
      <c r="BE11" s="72">
        <f>IF(AZ11=5,G11,0)</f>
        <v>0</v>
      </c>
      <c r="CA11" s="91">
        <v>12</v>
      </c>
      <c r="CB11" s="91">
        <v>0</v>
      </c>
    </row>
    <row r="12" spans="1:80" x14ac:dyDescent="0.2">
      <c r="A12" s="100"/>
      <c r="B12" s="101"/>
      <c r="C12" s="354" t="s">
        <v>44</v>
      </c>
      <c r="D12" s="355"/>
      <c r="E12" s="355"/>
      <c r="F12" s="355"/>
      <c r="G12" s="356"/>
      <c r="H12" s="98"/>
      <c r="I12" s="99"/>
      <c r="J12" s="98"/>
      <c r="K12" s="99"/>
      <c r="O12" s="91"/>
      <c r="CA12" s="91"/>
      <c r="CB12" s="91"/>
    </row>
    <row r="13" spans="1:80" x14ac:dyDescent="0.2">
      <c r="A13" s="92">
        <v>4</v>
      </c>
      <c r="B13" s="93" t="s">
        <v>45</v>
      </c>
      <c r="C13" s="94" t="s">
        <v>46</v>
      </c>
      <c r="D13" s="95" t="s">
        <v>36</v>
      </c>
      <c r="E13" s="96">
        <v>1</v>
      </c>
      <c r="F13" s="96"/>
      <c r="G13" s="97">
        <f>E13*F13</f>
        <v>0</v>
      </c>
      <c r="H13" s="98">
        <v>0</v>
      </c>
      <c r="I13" s="99">
        <f>E13*H13</f>
        <v>0</v>
      </c>
      <c r="J13" s="98"/>
      <c r="K13" s="99">
        <f>E13*J13</f>
        <v>0</v>
      </c>
      <c r="O13" s="91">
        <v>2</v>
      </c>
      <c r="AA13" s="72">
        <v>12</v>
      </c>
      <c r="AB13" s="72">
        <v>0</v>
      </c>
      <c r="AC13" s="72">
        <v>8</v>
      </c>
      <c r="AZ13" s="72">
        <v>1</v>
      </c>
      <c r="BA13" s="72">
        <f>IF(AZ13=1,G13,0)</f>
        <v>0</v>
      </c>
      <c r="BB13" s="72">
        <f>IF(AZ13=2,G13,0)</f>
        <v>0</v>
      </c>
      <c r="BC13" s="72">
        <f>IF(AZ13=3,G13,0)</f>
        <v>0</v>
      </c>
      <c r="BD13" s="72">
        <f>IF(AZ13=4,G13,0)</f>
        <v>0</v>
      </c>
      <c r="BE13" s="72">
        <f>IF(AZ13=5,G13,0)</f>
        <v>0</v>
      </c>
      <c r="CA13" s="91">
        <v>12</v>
      </c>
      <c r="CB13" s="91">
        <v>0</v>
      </c>
    </row>
    <row r="14" spans="1:80" x14ac:dyDescent="0.2">
      <c r="A14" s="100"/>
      <c r="B14" s="101"/>
      <c r="C14" s="357" t="s">
        <v>47</v>
      </c>
      <c r="D14" s="358"/>
      <c r="E14" s="358"/>
      <c r="F14" s="358"/>
      <c r="G14" s="359"/>
      <c r="I14" s="102"/>
      <c r="K14" s="102"/>
      <c r="L14" s="103" t="s">
        <v>48</v>
      </c>
      <c r="O14" s="91">
        <v>3</v>
      </c>
    </row>
    <row r="15" spans="1:80" x14ac:dyDescent="0.2">
      <c r="A15" s="92">
        <v>5</v>
      </c>
      <c r="B15" s="93" t="s">
        <v>49</v>
      </c>
      <c r="C15" s="94" t="s">
        <v>50</v>
      </c>
      <c r="D15" s="95" t="s">
        <v>36</v>
      </c>
      <c r="E15" s="96">
        <v>1</v>
      </c>
      <c r="F15" s="96"/>
      <c r="G15" s="97">
        <f>E15*F15</f>
        <v>0</v>
      </c>
      <c r="I15" s="102"/>
      <c r="K15" s="102"/>
      <c r="L15" s="103"/>
      <c r="O15" s="91"/>
    </row>
    <row r="16" spans="1:80" x14ac:dyDescent="0.2">
      <c r="A16" s="100"/>
      <c r="B16" s="101"/>
      <c r="C16" s="357" t="s">
        <v>51</v>
      </c>
      <c r="D16" s="358"/>
      <c r="E16" s="358"/>
      <c r="F16" s="358"/>
      <c r="G16" s="359"/>
      <c r="I16" s="102"/>
      <c r="K16" s="102"/>
      <c r="L16" s="103"/>
      <c r="O16" s="91"/>
    </row>
    <row r="17" spans="1:80" x14ac:dyDescent="0.2">
      <c r="A17" s="92">
        <v>6</v>
      </c>
      <c r="B17" s="93" t="s">
        <v>52</v>
      </c>
      <c r="C17" s="94" t="s">
        <v>103</v>
      </c>
      <c r="D17" s="95" t="s">
        <v>36</v>
      </c>
      <c r="E17" s="96">
        <v>1</v>
      </c>
      <c r="F17" s="96"/>
      <c r="G17" s="97">
        <f>E17*F17</f>
        <v>0</v>
      </c>
      <c r="H17" s="98">
        <v>0</v>
      </c>
      <c r="I17" s="99">
        <f>E17*H17</f>
        <v>0</v>
      </c>
      <c r="J17" s="98"/>
      <c r="K17" s="99">
        <f>E17*J17</f>
        <v>0</v>
      </c>
      <c r="O17" s="91">
        <v>2</v>
      </c>
      <c r="AA17" s="72">
        <v>12</v>
      </c>
      <c r="AB17" s="72">
        <v>0</v>
      </c>
      <c r="AC17" s="72">
        <v>9</v>
      </c>
      <c r="AZ17" s="72">
        <v>1</v>
      </c>
      <c r="BA17" s="72">
        <f>IF(AZ17=1,G17,0)</f>
        <v>0</v>
      </c>
      <c r="BB17" s="72">
        <f>IF(AZ17=2,G17,0)</f>
        <v>0</v>
      </c>
      <c r="BC17" s="72">
        <f>IF(AZ17=3,G17,0)</f>
        <v>0</v>
      </c>
      <c r="BD17" s="72">
        <f>IF(AZ17=4,G17,0)</f>
        <v>0</v>
      </c>
      <c r="BE17" s="72">
        <f>IF(AZ17=5,G17,0)</f>
        <v>0</v>
      </c>
      <c r="CA17" s="91">
        <v>12</v>
      </c>
      <c r="CB17" s="91">
        <v>0</v>
      </c>
    </row>
    <row r="18" spans="1:80" x14ac:dyDescent="0.2">
      <c r="A18" s="100"/>
      <c r="B18" s="101"/>
      <c r="C18" s="354" t="s">
        <v>41</v>
      </c>
      <c r="D18" s="355"/>
      <c r="E18" s="355"/>
      <c r="F18" s="355"/>
      <c r="G18" s="356"/>
      <c r="I18" s="102"/>
      <c r="K18" s="102"/>
      <c r="L18" s="103" t="s">
        <v>53</v>
      </c>
      <c r="O18" s="91">
        <v>3</v>
      </c>
    </row>
    <row r="19" spans="1:80" x14ac:dyDescent="0.2">
      <c r="A19" s="92">
        <v>7</v>
      </c>
      <c r="B19" s="93" t="s">
        <v>54</v>
      </c>
      <c r="C19" s="94" t="s">
        <v>55</v>
      </c>
      <c r="D19" s="95" t="s">
        <v>36</v>
      </c>
      <c r="E19" s="96">
        <v>1</v>
      </c>
      <c r="F19" s="96"/>
      <c r="G19" s="97">
        <f>E19*F19</f>
        <v>0</v>
      </c>
      <c r="H19" s="98">
        <v>0</v>
      </c>
      <c r="I19" s="99">
        <f>E19*H19</f>
        <v>0</v>
      </c>
      <c r="J19" s="98"/>
      <c r="K19" s="99">
        <f>E19*J19</f>
        <v>0</v>
      </c>
      <c r="O19" s="91">
        <v>2</v>
      </c>
      <c r="AA19" s="72">
        <v>12</v>
      </c>
      <c r="AB19" s="72">
        <v>0</v>
      </c>
      <c r="AC19" s="72">
        <v>10</v>
      </c>
      <c r="AZ19" s="72">
        <v>1</v>
      </c>
      <c r="BA19" s="72">
        <f>IF(AZ19=1,G19,0)</f>
        <v>0</v>
      </c>
      <c r="BB19" s="72">
        <f>IF(AZ19=2,G19,0)</f>
        <v>0</v>
      </c>
      <c r="BC19" s="72">
        <f>IF(AZ19=3,G19,0)</f>
        <v>0</v>
      </c>
      <c r="BD19" s="72">
        <f>IF(AZ19=4,G19,0)</f>
        <v>0</v>
      </c>
      <c r="BE19" s="72">
        <f>IF(AZ19=5,G19,0)</f>
        <v>0</v>
      </c>
      <c r="CA19" s="91">
        <v>12</v>
      </c>
      <c r="CB19" s="91">
        <v>0</v>
      </c>
    </row>
    <row r="20" spans="1:80" x14ac:dyDescent="0.2">
      <c r="A20" s="100"/>
      <c r="B20" s="101"/>
      <c r="C20" s="354" t="s">
        <v>48</v>
      </c>
      <c r="D20" s="355"/>
      <c r="E20" s="355"/>
      <c r="F20" s="355"/>
      <c r="G20" s="356"/>
      <c r="I20" s="102"/>
      <c r="K20" s="102"/>
      <c r="L20" s="103" t="s">
        <v>56</v>
      </c>
      <c r="O20" s="91">
        <v>3</v>
      </c>
    </row>
    <row r="21" spans="1:80" x14ac:dyDescent="0.2">
      <c r="A21" s="92">
        <v>8</v>
      </c>
      <c r="B21" s="93" t="s">
        <v>57</v>
      </c>
      <c r="C21" s="94" t="s">
        <v>58</v>
      </c>
      <c r="D21" s="95" t="s">
        <v>36</v>
      </c>
      <c r="E21" s="96">
        <v>1</v>
      </c>
      <c r="F21" s="96"/>
      <c r="G21" s="97">
        <f>E21*F21</f>
        <v>0</v>
      </c>
      <c r="I21" s="102"/>
      <c r="K21" s="102"/>
      <c r="L21" s="103"/>
      <c r="O21" s="91"/>
    </row>
    <row r="22" spans="1:80" x14ac:dyDescent="0.2">
      <c r="A22" s="100"/>
      <c r="B22" s="101"/>
      <c r="C22" s="354" t="s">
        <v>53</v>
      </c>
      <c r="D22" s="355"/>
      <c r="E22" s="355"/>
      <c r="F22" s="355"/>
      <c r="G22" s="356"/>
      <c r="I22" s="102"/>
      <c r="K22" s="102"/>
      <c r="L22" s="103"/>
      <c r="O22" s="91"/>
    </row>
    <row r="23" spans="1:80" x14ac:dyDescent="0.2">
      <c r="A23" s="104"/>
      <c r="B23" s="105"/>
      <c r="C23" s="106"/>
      <c r="D23" s="107"/>
      <c r="E23" s="107"/>
      <c r="F23" s="107"/>
      <c r="G23" s="108"/>
      <c r="I23" s="102"/>
      <c r="K23" s="102"/>
      <c r="L23" s="103"/>
      <c r="O23" s="91"/>
    </row>
    <row r="24" spans="1:80" ht="12.75" customHeight="1" x14ac:dyDescent="0.2">
      <c r="A24" s="109"/>
      <c r="B24" s="110" t="s">
        <v>22</v>
      </c>
      <c r="C24" s="111" t="s">
        <v>32</v>
      </c>
      <c r="D24" s="112"/>
      <c r="E24" s="113"/>
      <c r="F24" s="114"/>
      <c r="G24" s="115">
        <f>SUM(G7:G22)</f>
        <v>0</v>
      </c>
      <c r="H24" s="116"/>
      <c r="I24" s="117">
        <f>SUM(I6:I22)</f>
        <v>0</v>
      </c>
      <c r="J24" s="116"/>
      <c r="K24" s="117">
        <f>SUM(K6:K22)</f>
        <v>0</v>
      </c>
      <c r="O24" s="91">
        <v>4</v>
      </c>
      <c r="BA24" s="118">
        <f>SUM(BA6:BA22)</f>
        <v>0</v>
      </c>
      <c r="BB24" s="118">
        <f>SUM(BB6:BB22)</f>
        <v>0</v>
      </c>
      <c r="BC24" s="118">
        <f>SUM(BC6:BC22)</f>
        <v>0</v>
      </c>
      <c r="BD24" s="118">
        <f>SUM(BD6:BD22)</f>
        <v>0</v>
      </c>
      <c r="BE24" s="118">
        <f>SUM(BE6:BE22)</f>
        <v>0</v>
      </c>
    </row>
    <row r="25" spans="1:80" x14ac:dyDescent="0.2">
      <c r="E25" s="72"/>
    </row>
    <row r="26" spans="1:80" x14ac:dyDescent="0.2">
      <c r="E26" s="72"/>
    </row>
    <row r="27" spans="1:80" x14ac:dyDescent="0.2">
      <c r="E27" s="72"/>
    </row>
    <row r="28" spans="1:80" x14ac:dyDescent="0.2">
      <c r="E28" s="72"/>
    </row>
    <row r="29" spans="1:80" x14ac:dyDescent="0.2">
      <c r="E29" s="72"/>
    </row>
    <row r="30" spans="1:80" x14ac:dyDescent="0.2">
      <c r="E30" s="72"/>
    </row>
    <row r="31" spans="1:80" x14ac:dyDescent="0.2">
      <c r="E31" s="72"/>
    </row>
    <row r="32" spans="1:80" x14ac:dyDescent="0.2">
      <c r="E32" s="72"/>
    </row>
    <row r="33" spans="5:5" x14ac:dyDescent="0.2">
      <c r="E33" s="72"/>
    </row>
    <row r="34" spans="5:5" x14ac:dyDescent="0.2">
      <c r="E34" s="72"/>
    </row>
    <row r="35" spans="5:5" x14ac:dyDescent="0.2">
      <c r="E35" s="72"/>
    </row>
    <row r="36" spans="5:5" x14ac:dyDescent="0.2">
      <c r="E36" s="72"/>
    </row>
    <row r="37" spans="5:5" x14ac:dyDescent="0.2">
      <c r="E37" s="72"/>
    </row>
    <row r="38" spans="5:5" x14ac:dyDescent="0.2">
      <c r="E38" s="72"/>
    </row>
    <row r="39" spans="5:5" x14ac:dyDescent="0.2">
      <c r="E39" s="72"/>
    </row>
    <row r="40" spans="5:5" x14ac:dyDescent="0.2">
      <c r="E40" s="72"/>
    </row>
    <row r="41" spans="5:5" x14ac:dyDescent="0.2">
      <c r="E41" s="72"/>
    </row>
    <row r="42" spans="5:5" x14ac:dyDescent="0.2">
      <c r="E42" s="72"/>
    </row>
    <row r="43" spans="5:5" x14ac:dyDescent="0.2">
      <c r="E43" s="72"/>
    </row>
    <row r="44" spans="5:5" x14ac:dyDescent="0.2">
      <c r="E44" s="72"/>
    </row>
    <row r="45" spans="5:5" x14ac:dyDescent="0.2">
      <c r="E45" s="72"/>
    </row>
    <row r="46" spans="5:5" x14ac:dyDescent="0.2">
      <c r="E46" s="72"/>
    </row>
    <row r="47" spans="5:5" x14ac:dyDescent="0.2">
      <c r="E47" s="72"/>
    </row>
    <row r="48" spans="5:5" x14ac:dyDescent="0.2">
      <c r="E48" s="72"/>
    </row>
    <row r="49" spans="5:5" x14ac:dyDescent="0.2">
      <c r="E49" s="72"/>
    </row>
    <row r="50" spans="5:5" x14ac:dyDescent="0.2">
      <c r="E50" s="72"/>
    </row>
    <row r="51" spans="5:5" x14ac:dyDescent="0.2">
      <c r="E51" s="72"/>
    </row>
    <row r="52" spans="5:5" x14ac:dyDescent="0.2">
      <c r="E52" s="72"/>
    </row>
    <row r="53" spans="5:5" x14ac:dyDescent="0.2">
      <c r="E53" s="72"/>
    </row>
    <row r="54" spans="5:5" x14ac:dyDescent="0.2">
      <c r="E54" s="72"/>
    </row>
    <row r="55" spans="5:5" x14ac:dyDescent="0.2">
      <c r="E55" s="72"/>
    </row>
    <row r="56" spans="5:5" x14ac:dyDescent="0.2">
      <c r="E56" s="72"/>
    </row>
    <row r="57" spans="5:5" x14ac:dyDescent="0.2">
      <c r="E57" s="72"/>
    </row>
    <row r="58" spans="5:5" x14ac:dyDescent="0.2">
      <c r="E58" s="72"/>
    </row>
    <row r="59" spans="5:5" x14ac:dyDescent="0.2">
      <c r="E59" s="72"/>
    </row>
    <row r="60" spans="5:5" x14ac:dyDescent="0.2">
      <c r="E60" s="72"/>
    </row>
    <row r="61" spans="5:5" x14ac:dyDescent="0.2">
      <c r="E61" s="72"/>
    </row>
    <row r="62" spans="5:5" x14ac:dyDescent="0.2">
      <c r="E62" s="72"/>
    </row>
    <row r="63" spans="5:5" x14ac:dyDescent="0.2">
      <c r="E63" s="72"/>
    </row>
    <row r="64" spans="5:5" x14ac:dyDescent="0.2">
      <c r="E64" s="72"/>
    </row>
    <row r="65" spans="5:5" x14ac:dyDescent="0.2">
      <c r="E65" s="72"/>
    </row>
    <row r="66" spans="5:5" x14ac:dyDescent="0.2">
      <c r="E66" s="72"/>
    </row>
    <row r="67" spans="5:5" x14ac:dyDescent="0.2">
      <c r="E67" s="72"/>
    </row>
    <row r="68" spans="5:5" x14ac:dyDescent="0.2">
      <c r="E68" s="72"/>
    </row>
    <row r="69" spans="5:5" x14ac:dyDescent="0.2">
      <c r="E69" s="72"/>
    </row>
    <row r="70" spans="5:5" x14ac:dyDescent="0.2">
      <c r="E70" s="72"/>
    </row>
    <row r="71" spans="5:5" x14ac:dyDescent="0.2">
      <c r="E71" s="72"/>
    </row>
    <row r="72" spans="5:5" x14ac:dyDescent="0.2">
      <c r="E72" s="72"/>
    </row>
    <row r="73" spans="5:5" x14ac:dyDescent="0.2">
      <c r="E73" s="72"/>
    </row>
    <row r="74" spans="5:5" x14ac:dyDescent="0.2">
      <c r="E74" s="72"/>
    </row>
    <row r="75" spans="5:5" x14ac:dyDescent="0.2">
      <c r="E75" s="72"/>
    </row>
    <row r="76" spans="5:5" x14ac:dyDescent="0.2">
      <c r="E76" s="72"/>
    </row>
    <row r="77" spans="5:5" x14ac:dyDescent="0.2">
      <c r="E77" s="72"/>
    </row>
    <row r="78" spans="5:5" x14ac:dyDescent="0.2">
      <c r="E78" s="72"/>
    </row>
    <row r="79" spans="5:5" x14ac:dyDescent="0.2">
      <c r="E79" s="72"/>
    </row>
    <row r="80" spans="5:5" x14ac:dyDescent="0.2">
      <c r="E80" s="72"/>
    </row>
    <row r="81" spans="1:7" x14ac:dyDescent="0.2">
      <c r="E81" s="72"/>
    </row>
    <row r="82" spans="1:7" x14ac:dyDescent="0.2">
      <c r="E82" s="72"/>
    </row>
    <row r="83" spans="1:7" x14ac:dyDescent="0.2">
      <c r="A83" s="119"/>
      <c r="B83" s="119"/>
    </row>
    <row r="84" spans="1:7" x14ac:dyDescent="0.2">
      <c r="C84" s="120"/>
      <c r="D84" s="120"/>
      <c r="E84" s="121"/>
      <c r="F84" s="120"/>
      <c r="G84" s="122"/>
    </row>
    <row r="85" spans="1:7" x14ac:dyDescent="0.2">
      <c r="A85" s="119"/>
      <c r="B85" s="119"/>
    </row>
  </sheetData>
  <mergeCells count="11">
    <mergeCell ref="C22:G22"/>
    <mergeCell ref="C12:G12"/>
    <mergeCell ref="C14:G14"/>
    <mergeCell ref="C16:G16"/>
    <mergeCell ref="C18:G18"/>
    <mergeCell ref="C20:G20"/>
    <mergeCell ref="A2:B2"/>
    <mergeCell ref="A3:B3"/>
    <mergeCell ref="E3:G3"/>
    <mergeCell ref="C8:G8"/>
    <mergeCell ref="C10:G10"/>
  </mergeCells>
  <printOptions gridLinesSet="0"/>
  <pageMargins left="0.59055118110236227" right="0.59055118110236227" top="0.59055118110236227" bottom="0.98425196850393704" header="0" footer="0.51181102362204722"/>
  <pageSetup paperSize="9" firstPageNumber="3" orientation="portrait" r:id="rId1"/>
  <headerFooter alignWithMargins="0">
    <oddFooter>&amp;L&amp;"Arial,Obyčejné"&amp;8Vodojem Mikulovice, výměna strojního zařízení&amp;R&amp;"Arial,Obyčejné"&amp;8Str. &amp;P/24</oddFooter>
  </headerFooter>
  <ignoredErrors>
    <ignoredError sqref="B6:B2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07"/>
  <sheetViews>
    <sheetView tabSelected="1" zoomScale="110" zoomScaleNormal="110" zoomScaleSheetLayoutView="100" workbookViewId="0">
      <pane ySplit="4" topLeftCell="A5" activePane="bottomLeft" state="frozen"/>
      <selection pane="bottomLeft" activeCell="E14" sqref="E14"/>
    </sheetView>
  </sheetViews>
  <sheetFormatPr defaultColWidth="9.140625" defaultRowHeight="12.75" x14ac:dyDescent="0.2"/>
  <cols>
    <col min="1" max="1" width="4.5703125" style="259" customWidth="1"/>
    <col min="2" max="2" width="8.42578125" style="260" customWidth="1"/>
    <col min="3" max="3" width="56.28515625" style="261" customWidth="1"/>
    <col min="4" max="5" width="10.5703125" style="262" customWidth="1"/>
    <col min="6" max="6" width="6.7109375" style="268" customWidth="1"/>
    <col min="7" max="7" width="11.140625" style="269" customWidth="1"/>
    <col min="8" max="8" width="10.5703125" style="266" customWidth="1"/>
    <col min="9" max="9" width="12.5703125" style="266" customWidth="1"/>
    <col min="10" max="16384" width="9.140625" style="222"/>
  </cols>
  <sheetData>
    <row r="1" spans="1:9" s="223" customFormat="1" ht="13.5" thickTop="1" x14ac:dyDescent="0.2">
      <c r="A1" s="347" t="s">
        <v>2</v>
      </c>
      <c r="B1" s="348"/>
      <c r="C1" s="174" t="s">
        <v>102</v>
      </c>
      <c r="D1" s="123"/>
      <c r="E1" s="124"/>
      <c r="F1" s="125"/>
      <c r="G1" s="126"/>
      <c r="H1" s="125"/>
      <c r="I1" s="127"/>
    </row>
    <row r="2" spans="1:9" s="223" customFormat="1" ht="15.75" thickBot="1" x14ac:dyDescent="0.3">
      <c r="A2" s="360" t="s">
        <v>59</v>
      </c>
      <c r="B2" s="361"/>
      <c r="C2" s="76" t="s">
        <v>104</v>
      </c>
      <c r="D2" s="128"/>
      <c r="E2" s="362"/>
      <c r="F2" s="363"/>
      <c r="G2" s="363"/>
      <c r="H2" s="129"/>
      <c r="I2" s="130"/>
    </row>
    <row r="3" spans="1:9" s="223" customFormat="1" ht="13.7" customHeight="1" thickTop="1" thickBot="1" x14ac:dyDescent="0.25">
      <c r="A3" s="77"/>
      <c r="B3" s="72"/>
      <c r="C3" s="72"/>
      <c r="D3" s="72"/>
      <c r="E3" s="78"/>
      <c r="F3" s="72"/>
      <c r="G3" s="72"/>
      <c r="H3" s="131"/>
      <c r="I3" s="131"/>
    </row>
    <row r="4" spans="1:9" s="223" customFormat="1" ht="27" customHeight="1" thickBot="1" x14ac:dyDescent="0.25">
      <c r="A4" s="132" t="s">
        <v>10</v>
      </c>
      <c r="B4" s="133" t="s">
        <v>60</v>
      </c>
      <c r="C4" s="134" t="s">
        <v>12</v>
      </c>
      <c r="D4" s="134" t="s">
        <v>61</v>
      </c>
      <c r="E4" s="134" t="s">
        <v>62</v>
      </c>
      <c r="F4" s="134" t="s">
        <v>13</v>
      </c>
      <c r="G4" s="134" t="s">
        <v>63</v>
      </c>
      <c r="H4" s="135" t="s">
        <v>64</v>
      </c>
      <c r="I4" s="136" t="s">
        <v>65</v>
      </c>
    </row>
    <row r="5" spans="1:9" ht="15" x14ac:dyDescent="0.2">
      <c r="A5" s="137"/>
      <c r="B5" s="138"/>
      <c r="C5" s="139"/>
      <c r="D5" s="140"/>
      <c r="E5" s="140"/>
      <c r="F5" s="141"/>
      <c r="G5" s="141"/>
      <c r="H5" s="140"/>
      <c r="I5" s="140"/>
    </row>
    <row r="6" spans="1:9" ht="15" customHeight="1" x14ac:dyDescent="0.2">
      <c r="A6" s="270" t="s">
        <v>21</v>
      </c>
      <c r="B6" s="271" t="s">
        <v>80</v>
      </c>
      <c r="C6" s="272" t="s">
        <v>393</v>
      </c>
      <c r="D6" s="273"/>
      <c r="E6" s="273"/>
      <c r="F6" s="274"/>
      <c r="G6" s="275"/>
      <c r="H6" s="276"/>
      <c r="I6" s="277"/>
    </row>
    <row r="7" spans="1:9" ht="15" customHeight="1" x14ac:dyDescent="0.2">
      <c r="A7" s="142"/>
      <c r="B7" s="143" t="s">
        <v>79</v>
      </c>
      <c r="C7" s="144" t="s">
        <v>285</v>
      </c>
      <c r="D7" s="145"/>
      <c r="E7" s="145"/>
      <c r="F7" s="146"/>
      <c r="G7" s="147"/>
      <c r="H7" s="148"/>
      <c r="I7" s="149"/>
    </row>
    <row r="8" spans="1:9" ht="87" customHeight="1" x14ac:dyDescent="0.2">
      <c r="A8" s="150">
        <v>1</v>
      </c>
      <c r="B8" s="151" t="s">
        <v>286</v>
      </c>
      <c r="C8" s="225" t="s">
        <v>287</v>
      </c>
      <c r="D8" s="153"/>
      <c r="E8" s="153"/>
      <c r="F8" s="224" t="s">
        <v>67</v>
      </c>
      <c r="G8" s="224">
        <v>1</v>
      </c>
      <c r="H8" s="152"/>
      <c r="I8" s="152">
        <f>G8*H8</f>
        <v>0</v>
      </c>
    </row>
    <row r="9" spans="1:9" ht="39" customHeight="1" x14ac:dyDescent="0.2">
      <c r="A9" s="150">
        <f>A8+1</f>
        <v>2</v>
      </c>
      <c r="B9" s="151" t="s">
        <v>288</v>
      </c>
      <c r="C9" s="285" t="s">
        <v>289</v>
      </c>
      <c r="D9" s="153"/>
      <c r="E9" s="153"/>
      <c r="F9" s="224" t="s">
        <v>67</v>
      </c>
      <c r="G9" s="224">
        <v>1</v>
      </c>
      <c r="H9" s="152"/>
      <c r="I9" s="152">
        <f t="shared" ref="I9:I46" si="0">G9*H9</f>
        <v>0</v>
      </c>
    </row>
    <row r="10" spans="1:9" ht="30" customHeight="1" x14ac:dyDescent="0.2">
      <c r="A10" s="150">
        <f t="shared" ref="A10:A102" si="1">A9+1</f>
        <v>3</v>
      </c>
      <c r="B10" s="151" t="s">
        <v>290</v>
      </c>
      <c r="C10" s="285" t="s">
        <v>291</v>
      </c>
      <c r="D10" s="153"/>
      <c r="E10" s="153"/>
      <c r="F10" s="224" t="s">
        <v>67</v>
      </c>
      <c r="G10" s="224">
        <v>1</v>
      </c>
      <c r="H10" s="152"/>
      <c r="I10" s="152">
        <f t="shared" si="0"/>
        <v>0</v>
      </c>
    </row>
    <row r="11" spans="1:9" ht="30" customHeight="1" x14ac:dyDescent="0.2">
      <c r="A11" s="150">
        <f t="shared" si="1"/>
        <v>4</v>
      </c>
      <c r="B11" s="151" t="s">
        <v>292</v>
      </c>
      <c r="C11" s="285" t="s">
        <v>293</v>
      </c>
      <c r="D11" s="153"/>
      <c r="E11" s="153"/>
      <c r="F11" s="224" t="s">
        <v>23</v>
      </c>
      <c r="G11" s="224">
        <v>1</v>
      </c>
      <c r="H11" s="152"/>
      <c r="I11" s="152">
        <f t="shared" si="0"/>
        <v>0</v>
      </c>
    </row>
    <row r="12" spans="1:9" ht="40.9" customHeight="1" x14ac:dyDescent="0.2">
      <c r="A12" s="150">
        <f t="shared" si="1"/>
        <v>5</v>
      </c>
      <c r="B12" s="151" t="s">
        <v>294</v>
      </c>
      <c r="C12" s="285" t="s">
        <v>295</v>
      </c>
      <c r="D12" s="153"/>
      <c r="E12" s="153"/>
      <c r="F12" s="224" t="s">
        <v>23</v>
      </c>
      <c r="G12" s="226">
        <v>1</v>
      </c>
      <c r="H12" s="152"/>
      <c r="I12" s="152">
        <f t="shared" si="0"/>
        <v>0</v>
      </c>
    </row>
    <row r="13" spans="1:9" ht="46.9" customHeight="1" x14ac:dyDescent="0.2">
      <c r="A13" s="150">
        <f t="shared" si="1"/>
        <v>6</v>
      </c>
      <c r="B13" s="151" t="s">
        <v>296</v>
      </c>
      <c r="C13" s="285" t="s">
        <v>297</v>
      </c>
      <c r="D13" s="153"/>
      <c r="E13" s="153"/>
      <c r="F13" s="227" t="s">
        <v>67</v>
      </c>
      <c r="G13" s="224">
        <v>1</v>
      </c>
      <c r="H13" s="152"/>
      <c r="I13" s="152">
        <f t="shared" si="0"/>
        <v>0</v>
      </c>
    </row>
    <row r="14" spans="1:9" ht="39" customHeight="1" x14ac:dyDescent="0.2">
      <c r="A14" s="150">
        <f t="shared" si="1"/>
        <v>7</v>
      </c>
      <c r="B14" s="151" t="s">
        <v>298</v>
      </c>
      <c r="C14" s="228" t="s">
        <v>299</v>
      </c>
      <c r="D14" s="153"/>
      <c r="E14" s="153"/>
      <c r="F14" s="224" t="s">
        <v>67</v>
      </c>
      <c r="G14" s="224">
        <v>1</v>
      </c>
      <c r="H14" s="152"/>
      <c r="I14" s="152">
        <f t="shared" si="0"/>
        <v>0</v>
      </c>
    </row>
    <row r="15" spans="1:9" ht="54" customHeight="1" x14ac:dyDescent="0.2">
      <c r="A15" s="150">
        <f t="shared" si="1"/>
        <v>8</v>
      </c>
      <c r="B15" s="151" t="s">
        <v>300</v>
      </c>
      <c r="C15" s="225" t="s">
        <v>68</v>
      </c>
      <c r="D15" s="153"/>
      <c r="E15" s="153"/>
      <c r="F15" s="229" t="s">
        <v>67</v>
      </c>
      <c r="G15" s="224">
        <v>1</v>
      </c>
      <c r="H15" s="152"/>
      <c r="I15" s="152">
        <f t="shared" si="0"/>
        <v>0</v>
      </c>
    </row>
    <row r="16" spans="1:9" ht="20.25" customHeight="1" x14ac:dyDescent="0.2">
      <c r="A16" s="150">
        <f t="shared" si="1"/>
        <v>9</v>
      </c>
      <c r="B16" s="151" t="s">
        <v>301</v>
      </c>
      <c r="C16" s="225" t="s">
        <v>69</v>
      </c>
      <c r="D16" s="153"/>
      <c r="E16" s="153"/>
      <c r="F16" s="224" t="s">
        <v>67</v>
      </c>
      <c r="G16" s="224">
        <v>1</v>
      </c>
      <c r="H16" s="152"/>
      <c r="I16" s="152">
        <f t="shared" si="0"/>
        <v>0</v>
      </c>
    </row>
    <row r="17" spans="1:9" ht="20.25" customHeight="1" x14ac:dyDescent="0.2">
      <c r="A17" s="150">
        <f t="shared" si="1"/>
        <v>10</v>
      </c>
      <c r="B17" s="151" t="s">
        <v>302</v>
      </c>
      <c r="C17" s="230" t="s">
        <v>303</v>
      </c>
      <c r="D17" s="153"/>
      <c r="E17" s="153"/>
      <c r="F17" s="229" t="s">
        <v>67</v>
      </c>
      <c r="G17" s="224">
        <v>1</v>
      </c>
      <c r="H17" s="152"/>
      <c r="I17" s="152">
        <f t="shared" si="0"/>
        <v>0</v>
      </c>
    </row>
    <row r="18" spans="1:9" ht="36.6" customHeight="1" x14ac:dyDescent="0.2">
      <c r="A18" s="150">
        <f t="shared" si="1"/>
        <v>11</v>
      </c>
      <c r="B18" s="151"/>
      <c r="C18" s="285" t="s">
        <v>496</v>
      </c>
      <c r="D18" s="153"/>
      <c r="E18" s="153"/>
      <c r="F18" s="224" t="s">
        <v>23</v>
      </c>
      <c r="G18" s="224">
        <v>1</v>
      </c>
      <c r="H18" s="152"/>
      <c r="I18" s="152">
        <f t="shared" si="0"/>
        <v>0</v>
      </c>
    </row>
    <row r="19" spans="1:9" ht="45.6" customHeight="1" x14ac:dyDescent="0.2">
      <c r="A19" s="150">
        <f t="shared" si="1"/>
        <v>12</v>
      </c>
      <c r="B19" s="151"/>
      <c r="C19" s="285" t="s">
        <v>498</v>
      </c>
      <c r="D19" s="153"/>
      <c r="E19" s="153"/>
      <c r="F19" s="224" t="s">
        <v>67</v>
      </c>
      <c r="G19" s="224">
        <v>1</v>
      </c>
      <c r="H19" s="152"/>
      <c r="I19" s="152">
        <f t="shared" si="0"/>
        <v>0</v>
      </c>
    </row>
    <row r="20" spans="1:9" ht="37.15" customHeight="1" x14ac:dyDescent="0.2">
      <c r="A20" s="150">
        <f t="shared" si="1"/>
        <v>13</v>
      </c>
      <c r="B20" s="151"/>
      <c r="C20" s="285" t="s">
        <v>500</v>
      </c>
      <c r="D20" s="153"/>
      <c r="E20" s="153"/>
      <c r="F20" s="224" t="s">
        <v>67</v>
      </c>
      <c r="G20" s="224">
        <v>1</v>
      </c>
      <c r="H20" s="152"/>
      <c r="I20" s="152">
        <f t="shared" si="0"/>
        <v>0</v>
      </c>
    </row>
    <row r="21" spans="1:9" ht="123.6" customHeight="1" x14ac:dyDescent="0.2">
      <c r="A21" s="150">
        <f t="shared" si="1"/>
        <v>14</v>
      </c>
      <c r="B21" s="151"/>
      <c r="C21" s="225" t="s">
        <v>502</v>
      </c>
      <c r="D21" s="153"/>
      <c r="E21" s="153"/>
      <c r="F21" s="232" t="s">
        <v>67</v>
      </c>
      <c r="G21" s="224">
        <v>1</v>
      </c>
      <c r="H21" s="152"/>
      <c r="I21" s="152">
        <f t="shared" si="0"/>
        <v>0</v>
      </c>
    </row>
    <row r="22" spans="1:9" ht="93" customHeight="1" x14ac:dyDescent="0.2">
      <c r="A22" s="150">
        <f t="shared" si="1"/>
        <v>15</v>
      </c>
      <c r="B22" s="151"/>
      <c r="C22" s="225" t="s">
        <v>504</v>
      </c>
      <c r="D22" s="153"/>
      <c r="E22" s="153"/>
      <c r="F22" s="229" t="s">
        <v>67</v>
      </c>
      <c r="G22" s="224">
        <v>1</v>
      </c>
      <c r="H22" s="152"/>
      <c r="I22" s="152">
        <f t="shared" si="0"/>
        <v>0</v>
      </c>
    </row>
    <row r="23" spans="1:9" ht="48" customHeight="1" x14ac:dyDescent="0.2">
      <c r="A23" s="150">
        <f t="shared" si="1"/>
        <v>16</v>
      </c>
      <c r="B23" s="151" t="s">
        <v>304</v>
      </c>
      <c r="C23" s="285" t="s">
        <v>305</v>
      </c>
      <c r="D23" s="153"/>
      <c r="E23" s="153"/>
      <c r="F23" s="227" t="s">
        <v>67</v>
      </c>
      <c r="G23" s="224">
        <v>1</v>
      </c>
      <c r="H23" s="152"/>
      <c r="I23" s="152">
        <f t="shared" si="0"/>
        <v>0</v>
      </c>
    </row>
    <row r="24" spans="1:9" ht="42.75" customHeight="1" x14ac:dyDescent="0.2">
      <c r="A24" s="150">
        <f t="shared" si="1"/>
        <v>17</v>
      </c>
      <c r="B24" s="151" t="s">
        <v>306</v>
      </c>
      <c r="C24" s="228" t="s">
        <v>307</v>
      </c>
      <c r="D24" s="153"/>
      <c r="E24" s="153"/>
      <c r="F24" s="224" t="s">
        <v>67</v>
      </c>
      <c r="G24" s="224">
        <v>1</v>
      </c>
      <c r="H24" s="152"/>
      <c r="I24" s="152">
        <f t="shared" si="0"/>
        <v>0</v>
      </c>
    </row>
    <row r="25" spans="1:9" ht="51.75" customHeight="1" x14ac:dyDescent="0.2">
      <c r="A25" s="150">
        <f t="shared" si="1"/>
        <v>18</v>
      </c>
      <c r="B25" s="151" t="s">
        <v>308</v>
      </c>
      <c r="C25" s="225" t="s">
        <v>309</v>
      </c>
      <c r="D25" s="153"/>
      <c r="E25" s="153"/>
      <c r="F25" s="224" t="s">
        <v>67</v>
      </c>
      <c r="G25" s="226">
        <v>1</v>
      </c>
      <c r="H25" s="152"/>
      <c r="I25" s="152">
        <f t="shared" si="0"/>
        <v>0</v>
      </c>
    </row>
    <row r="26" spans="1:9" ht="33.75" x14ac:dyDescent="0.2">
      <c r="A26" s="150">
        <f t="shared" si="1"/>
        <v>19</v>
      </c>
      <c r="B26" s="151" t="s">
        <v>310</v>
      </c>
      <c r="C26" s="285" t="s">
        <v>311</v>
      </c>
      <c r="D26" s="153"/>
      <c r="E26" s="153"/>
      <c r="F26" s="224" t="s">
        <v>23</v>
      </c>
      <c r="G26" s="224">
        <v>2</v>
      </c>
      <c r="H26" s="152"/>
      <c r="I26" s="152">
        <f t="shared" si="0"/>
        <v>0</v>
      </c>
    </row>
    <row r="27" spans="1:9" ht="45" x14ac:dyDescent="0.2">
      <c r="A27" s="150">
        <f t="shared" si="1"/>
        <v>20</v>
      </c>
      <c r="B27" s="151" t="s">
        <v>312</v>
      </c>
      <c r="C27" s="285" t="s">
        <v>313</v>
      </c>
      <c r="D27" s="153"/>
      <c r="E27" s="153"/>
      <c r="F27" s="224" t="s">
        <v>67</v>
      </c>
      <c r="G27" s="226">
        <v>2</v>
      </c>
      <c r="H27" s="152"/>
      <c r="I27" s="152">
        <f t="shared" si="0"/>
        <v>0</v>
      </c>
    </row>
    <row r="28" spans="1:9" ht="33.75" x14ac:dyDescent="0.2">
      <c r="A28" s="150">
        <f t="shared" si="1"/>
        <v>21</v>
      </c>
      <c r="B28" s="151" t="s">
        <v>314</v>
      </c>
      <c r="C28" s="285" t="s">
        <v>315</v>
      </c>
      <c r="D28" s="153"/>
      <c r="E28" s="153"/>
      <c r="F28" s="224" t="s">
        <v>67</v>
      </c>
      <c r="G28" s="226">
        <v>2</v>
      </c>
      <c r="H28" s="152"/>
      <c r="I28" s="152">
        <f t="shared" si="0"/>
        <v>0</v>
      </c>
    </row>
    <row r="29" spans="1:9" ht="72" customHeight="1" x14ac:dyDescent="0.2">
      <c r="A29" s="150">
        <f>A28+1</f>
        <v>22</v>
      </c>
      <c r="B29" s="151" t="s">
        <v>316</v>
      </c>
      <c r="C29" s="225" t="s">
        <v>574</v>
      </c>
      <c r="D29" s="153"/>
      <c r="E29" s="153"/>
      <c r="F29" s="224" t="s">
        <v>66</v>
      </c>
      <c r="G29" s="226">
        <v>1</v>
      </c>
      <c r="H29" s="152"/>
      <c r="I29" s="152">
        <f t="shared" si="0"/>
        <v>0</v>
      </c>
    </row>
    <row r="30" spans="1:9" ht="20.25" customHeight="1" x14ac:dyDescent="0.2">
      <c r="A30" s="150">
        <f t="shared" ref="A30:A32" si="2">A29+1</f>
        <v>23</v>
      </c>
      <c r="B30" s="151" t="s">
        <v>317</v>
      </c>
      <c r="C30" s="231" t="s">
        <v>319</v>
      </c>
      <c r="D30" s="153"/>
      <c r="E30" s="153"/>
      <c r="F30" s="224" t="s">
        <v>67</v>
      </c>
      <c r="G30" s="224">
        <v>2</v>
      </c>
      <c r="H30" s="152"/>
      <c r="I30" s="152">
        <f t="shared" ref="I30" si="3">G30*H30</f>
        <v>0</v>
      </c>
    </row>
    <row r="31" spans="1:9" ht="341.45" customHeight="1" x14ac:dyDescent="0.2">
      <c r="A31" s="150">
        <f t="shared" si="2"/>
        <v>24</v>
      </c>
      <c r="B31" s="151" t="s">
        <v>318</v>
      </c>
      <c r="C31" s="225" t="s">
        <v>582</v>
      </c>
      <c r="D31" s="153"/>
      <c r="E31" s="153"/>
      <c r="F31" s="224" t="s">
        <v>66</v>
      </c>
      <c r="G31" s="224">
        <v>1</v>
      </c>
      <c r="H31" s="152"/>
      <c r="I31" s="152">
        <f t="shared" si="0"/>
        <v>0</v>
      </c>
    </row>
    <row r="32" spans="1:9" ht="67.5" x14ac:dyDescent="0.2">
      <c r="A32" s="150">
        <f t="shared" si="2"/>
        <v>25</v>
      </c>
      <c r="B32" s="151" t="s">
        <v>320</v>
      </c>
      <c r="C32" s="231" t="s">
        <v>585</v>
      </c>
      <c r="D32" s="153"/>
      <c r="E32" s="153"/>
      <c r="F32" s="229" t="s">
        <v>67</v>
      </c>
      <c r="G32" s="224">
        <v>1</v>
      </c>
      <c r="H32" s="152"/>
      <c r="I32" s="152">
        <f t="shared" si="0"/>
        <v>0</v>
      </c>
    </row>
    <row r="33" spans="1:9" ht="39" customHeight="1" x14ac:dyDescent="0.2">
      <c r="A33" s="150">
        <f t="shared" si="1"/>
        <v>26</v>
      </c>
      <c r="B33" s="151" t="s">
        <v>321</v>
      </c>
      <c r="C33" s="225" t="s">
        <v>404</v>
      </c>
      <c r="D33" s="153"/>
      <c r="E33" s="153"/>
      <c r="F33" s="232" t="s">
        <v>67</v>
      </c>
      <c r="G33" s="224">
        <v>2</v>
      </c>
      <c r="H33" s="152"/>
      <c r="I33" s="152">
        <f t="shared" si="0"/>
        <v>0</v>
      </c>
    </row>
    <row r="34" spans="1:9" ht="22.5" x14ac:dyDescent="0.2">
      <c r="A34" s="150">
        <f t="shared" si="1"/>
        <v>27</v>
      </c>
      <c r="B34" s="151" t="s">
        <v>322</v>
      </c>
      <c r="C34" s="225" t="s">
        <v>586</v>
      </c>
      <c r="D34" s="153"/>
      <c r="E34" s="153"/>
      <c r="F34" s="232" t="s">
        <v>66</v>
      </c>
      <c r="G34" s="224">
        <v>1</v>
      </c>
      <c r="H34" s="152"/>
      <c r="I34" s="152">
        <f t="shared" si="0"/>
        <v>0</v>
      </c>
    </row>
    <row r="35" spans="1:9" ht="52.5" customHeight="1" x14ac:dyDescent="0.2">
      <c r="A35" s="150">
        <f t="shared" si="1"/>
        <v>28</v>
      </c>
      <c r="B35" s="151" t="s">
        <v>323</v>
      </c>
      <c r="C35" s="225" t="s">
        <v>467</v>
      </c>
      <c r="D35" s="153"/>
      <c r="E35" s="153"/>
      <c r="F35" s="232" t="s">
        <v>66</v>
      </c>
      <c r="G35" s="224">
        <v>1</v>
      </c>
      <c r="H35" s="152"/>
      <c r="I35" s="152">
        <f t="shared" si="0"/>
        <v>0</v>
      </c>
    </row>
    <row r="36" spans="1:9" ht="147.6" customHeight="1" x14ac:dyDescent="0.2">
      <c r="A36" s="150">
        <f t="shared" si="1"/>
        <v>29</v>
      </c>
      <c r="B36" s="151" t="s">
        <v>324</v>
      </c>
      <c r="C36" s="225" t="s">
        <v>583</v>
      </c>
      <c r="D36" s="153"/>
      <c r="E36" s="153"/>
      <c r="F36" s="224" t="s">
        <v>67</v>
      </c>
      <c r="G36" s="224">
        <v>1</v>
      </c>
      <c r="H36" s="152"/>
      <c r="I36" s="152">
        <f t="shared" si="0"/>
        <v>0</v>
      </c>
    </row>
    <row r="37" spans="1:9" ht="76.900000000000006" customHeight="1" x14ac:dyDescent="0.2">
      <c r="A37" s="150">
        <f t="shared" si="1"/>
        <v>30</v>
      </c>
      <c r="B37" s="151" t="s">
        <v>325</v>
      </c>
      <c r="C37" s="231" t="s">
        <v>576</v>
      </c>
      <c r="D37" s="153"/>
      <c r="E37" s="153"/>
      <c r="F37" s="229" t="s">
        <v>67</v>
      </c>
      <c r="G37" s="226">
        <v>1</v>
      </c>
      <c r="H37" s="152"/>
      <c r="I37" s="152">
        <f t="shared" si="0"/>
        <v>0</v>
      </c>
    </row>
    <row r="38" spans="1:9" ht="45" x14ac:dyDescent="0.2">
      <c r="A38" s="150">
        <f t="shared" si="1"/>
        <v>31</v>
      </c>
      <c r="B38" s="151" t="s">
        <v>326</v>
      </c>
      <c r="C38" s="285" t="s">
        <v>327</v>
      </c>
      <c r="D38" s="153"/>
      <c r="E38" s="153"/>
      <c r="F38" s="224" t="s">
        <v>67</v>
      </c>
      <c r="G38" s="224">
        <v>3</v>
      </c>
      <c r="H38" s="152"/>
      <c r="I38" s="152">
        <f t="shared" si="0"/>
        <v>0</v>
      </c>
    </row>
    <row r="39" spans="1:9" ht="33.75" x14ac:dyDescent="0.2">
      <c r="A39" s="150">
        <f t="shared" si="1"/>
        <v>32</v>
      </c>
      <c r="B39" s="151" t="s">
        <v>328</v>
      </c>
      <c r="C39" s="285" t="s">
        <v>329</v>
      </c>
      <c r="D39" s="153"/>
      <c r="E39" s="153"/>
      <c r="F39" s="224" t="s">
        <v>67</v>
      </c>
      <c r="G39" s="224">
        <v>3</v>
      </c>
      <c r="H39" s="152"/>
      <c r="I39" s="152">
        <f t="shared" si="0"/>
        <v>0</v>
      </c>
    </row>
    <row r="40" spans="1:9" ht="30.75" customHeight="1" x14ac:dyDescent="0.2">
      <c r="A40" s="150">
        <f t="shared" si="1"/>
        <v>33</v>
      </c>
      <c r="B40" s="151" t="s">
        <v>330</v>
      </c>
      <c r="C40" s="285" t="s">
        <v>331</v>
      </c>
      <c r="D40" s="153"/>
      <c r="E40" s="153"/>
      <c r="F40" s="224" t="s">
        <v>23</v>
      </c>
      <c r="G40" s="224">
        <v>9</v>
      </c>
      <c r="H40" s="152"/>
      <c r="I40" s="152">
        <f t="shared" si="0"/>
        <v>0</v>
      </c>
    </row>
    <row r="41" spans="1:9" ht="150" customHeight="1" x14ac:dyDescent="0.2">
      <c r="A41" s="150">
        <f t="shared" si="1"/>
        <v>34</v>
      </c>
      <c r="B41" s="151" t="s">
        <v>332</v>
      </c>
      <c r="C41" s="225" t="s">
        <v>587</v>
      </c>
      <c r="D41" s="153"/>
      <c r="E41" s="153"/>
      <c r="F41" s="224" t="s">
        <v>67</v>
      </c>
      <c r="G41" s="224">
        <v>2</v>
      </c>
      <c r="H41" s="152"/>
      <c r="I41" s="152">
        <f t="shared" si="0"/>
        <v>0</v>
      </c>
    </row>
    <row r="42" spans="1:9" ht="40.5" customHeight="1" x14ac:dyDescent="0.2">
      <c r="A42" s="150">
        <f t="shared" si="1"/>
        <v>35</v>
      </c>
      <c r="B42" s="151" t="s">
        <v>333</v>
      </c>
      <c r="C42" s="285" t="s">
        <v>334</v>
      </c>
      <c r="D42" s="153"/>
      <c r="E42" s="153"/>
      <c r="F42" s="224" t="s">
        <v>67</v>
      </c>
      <c r="G42" s="224">
        <v>4</v>
      </c>
      <c r="H42" s="152"/>
      <c r="I42" s="152">
        <f t="shared" si="0"/>
        <v>0</v>
      </c>
    </row>
    <row r="43" spans="1:9" ht="31.5" customHeight="1" x14ac:dyDescent="0.2">
      <c r="A43" s="287">
        <f t="shared" si="1"/>
        <v>36</v>
      </c>
      <c r="B43" s="288" t="s">
        <v>335</v>
      </c>
      <c r="C43" s="312" t="s">
        <v>336</v>
      </c>
      <c r="D43" s="290"/>
      <c r="E43" s="290"/>
      <c r="F43" s="291" t="s">
        <v>67</v>
      </c>
      <c r="G43" s="291">
        <v>4</v>
      </c>
      <c r="H43" s="292"/>
      <c r="I43" s="292">
        <f t="shared" si="0"/>
        <v>0</v>
      </c>
    </row>
    <row r="44" spans="1:9" ht="30.75" customHeight="1" x14ac:dyDescent="0.2">
      <c r="A44" s="313">
        <f t="shared" si="1"/>
        <v>37</v>
      </c>
      <c r="B44" s="314" t="s">
        <v>337</v>
      </c>
      <c r="C44" s="285" t="s">
        <v>338</v>
      </c>
      <c r="D44" s="315"/>
      <c r="E44" s="315"/>
      <c r="F44" s="224" t="s">
        <v>23</v>
      </c>
      <c r="G44" s="224">
        <v>1</v>
      </c>
      <c r="H44" s="316"/>
      <c r="I44" s="331">
        <f t="shared" ref="I44:I45" si="4">G44*H44</f>
        <v>0</v>
      </c>
    </row>
    <row r="45" spans="1:9" ht="55.5" customHeight="1" x14ac:dyDescent="0.2">
      <c r="A45" s="293">
        <f t="shared" si="1"/>
        <v>38</v>
      </c>
      <c r="B45" s="294" t="s">
        <v>413</v>
      </c>
      <c r="C45" s="295" t="s">
        <v>415</v>
      </c>
      <c r="D45" s="296"/>
      <c r="E45" s="296"/>
      <c r="F45" s="297" t="s">
        <v>66</v>
      </c>
      <c r="G45" s="297">
        <v>2</v>
      </c>
      <c r="H45" s="298"/>
      <c r="I45" s="298">
        <f t="shared" si="4"/>
        <v>0</v>
      </c>
    </row>
    <row r="46" spans="1:9" ht="53.25" customHeight="1" thickBot="1" x14ac:dyDescent="0.25">
      <c r="A46" s="150">
        <f t="shared" si="1"/>
        <v>39</v>
      </c>
      <c r="B46" s="151" t="s">
        <v>414</v>
      </c>
      <c r="C46" s="225" t="s">
        <v>416</v>
      </c>
      <c r="D46" s="153"/>
      <c r="E46" s="153"/>
      <c r="F46" s="224" t="s">
        <v>66</v>
      </c>
      <c r="G46" s="224">
        <v>4</v>
      </c>
      <c r="H46" s="152"/>
      <c r="I46" s="152">
        <f t="shared" si="0"/>
        <v>0</v>
      </c>
    </row>
    <row r="47" spans="1:9" ht="15" customHeight="1" thickBot="1" x14ac:dyDescent="0.25">
      <c r="A47" s="154"/>
      <c r="B47" s="155"/>
      <c r="C47" s="156" t="s">
        <v>392</v>
      </c>
      <c r="D47" s="157"/>
      <c r="E47" s="158"/>
      <c r="F47" s="158"/>
      <c r="G47" s="159"/>
      <c r="H47" s="160"/>
      <c r="I47" s="332">
        <f>SUM(I8:I46)</f>
        <v>0</v>
      </c>
    </row>
    <row r="48" spans="1:9" ht="15" hidden="1" customHeight="1" x14ac:dyDescent="0.2">
      <c r="A48" s="278"/>
      <c r="B48" s="279"/>
      <c r="C48" s="280"/>
      <c r="D48" s="281"/>
      <c r="E48" s="282"/>
      <c r="F48" s="282"/>
      <c r="G48" s="283"/>
      <c r="H48" s="284"/>
      <c r="I48" s="333"/>
    </row>
    <row r="49" spans="1:9" ht="15" hidden="1" customHeight="1" x14ac:dyDescent="0.2">
      <c r="A49" s="270" t="s">
        <v>21</v>
      </c>
      <c r="B49" s="271" t="s">
        <v>81</v>
      </c>
      <c r="C49" s="272" t="s">
        <v>394</v>
      </c>
      <c r="D49" s="273"/>
      <c r="E49" s="273"/>
      <c r="F49" s="274"/>
      <c r="G49" s="275"/>
      <c r="H49" s="276"/>
      <c r="I49" s="334"/>
    </row>
    <row r="50" spans="1:9" ht="15" hidden="1" customHeight="1" x14ac:dyDescent="0.2">
      <c r="A50" s="142"/>
      <c r="B50" s="143" t="s">
        <v>82</v>
      </c>
      <c r="C50" s="144" t="s">
        <v>417</v>
      </c>
      <c r="D50" s="145"/>
      <c r="E50" s="145"/>
      <c r="F50" s="146"/>
      <c r="G50" s="147"/>
      <c r="H50" s="148"/>
      <c r="I50" s="335"/>
    </row>
    <row r="51" spans="1:9" ht="342" hidden="1" customHeight="1" x14ac:dyDescent="0.2">
      <c r="A51" s="150">
        <f>A46+1</f>
        <v>40</v>
      </c>
      <c r="B51" s="317" t="s">
        <v>340</v>
      </c>
      <c r="C51" s="318" t="s">
        <v>468</v>
      </c>
      <c r="D51" s="153"/>
      <c r="E51" s="153"/>
      <c r="F51" s="224" t="s">
        <v>66</v>
      </c>
      <c r="G51" s="224">
        <v>1</v>
      </c>
      <c r="H51" s="152"/>
      <c r="I51" s="152">
        <f t="shared" ref="I51:I61" si="5">G51*H51</f>
        <v>0</v>
      </c>
    </row>
    <row r="52" spans="1:9" ht="70.5" hidden="1" customHeight="1" x14ac:dyDescent="0.2">
      <c r="A52" s="150">
        <f t="shared" ref="A52:A61" si="6">A51+1</f>
        <v>41</v>
      </c>
      <c r="B52" s="317" t="s">
        <v>341</v>
      </c>
      <c r="C52" s="319" t="s">
        <v>361</v>
      </c>
      <c r="D52" s="153"/>
      <c r="E52" s="153"/>
      <c r="F52" s="229" t="s">
        <v>67</v>
      </c>
      <c r="G52" s="224">
        <v>1</v>
      </c>
      <c r="H52" s="152"/>
      <c r="I52" s="152">
        <f t="shared" si="5"/>
        <v>0</v>
      </c>
    </row>
    <row r="53" spans="1:9" ht="54" hidden="1" customHeight="1" x14ac:dyDescent="0.2">
      <c r="A53" s="150">
        <f t="shared" si="6"/>
        <v>42</v>
      </c>
      <c r="B53" s="317" t="s">
        <v>343</v>
      </c>
      <c r="C53" s="320" t="s">
        <v>418</v>
      </c>
      <c r="D53" s="153"/>
      <c r="E53" s="153"/>
      <c r="F53" s="224" t="s">
        <v>67</v>
      </c>
      <c r="G53" s="224">
        <v>2</v>
      </c>
      <c r="H53" s="152"/>
      <c r="I53" s="152">
        <f t="shared" si="5"/>
        <v>0</v>
      </c>
    </row>
    <row r="54" spans="1:9" ht="42" hidden="1" customHeight="1" x14ac:dyDescent="0.2">
      <c r="A54" s="150">
        <f t="shared" si="6"/>
        <v>43</v>
      </c>
      <c r="B54" s="317" t="s">
        <v>345</v>
      </c>
      <c r="C54" s="320" t="s">
        <v>419</v>
      </c>
      <c r="D54" s="153"/>
      <c r="E54" s="153"/>
      <c r="F54" s="224" t="s">
        <v>67</v>
      </c>
      <c r="G54" s="224">
        <v>2</v>
      </c>
      <c r="H54" s="152"/>
      <c r="I54" s="152">
        <f t="shared" si="5"/>
        <v>0</v>
      </c>
    </row>
    <row r="55" spans="1:9" ht="43.5" hidden="1" customHeight="1" x14ac:dyDescent="0.2">
      <c r="A55" s="150">
        <f t="shared" si="6"/>
        <v>44</v>
      </c>
      <c r="B55" s="317" t="s">
        <v>346</v>
      </c>
      <c r="C55" s="320" t="s">
        <v>420</v>
      </c>
      <c r="D55" s="153"/>
      <c r="E55" s="153"/>
      <c r="F55" s="224" t="s">
        <v>23</v>
      </c>
      <c r="G55" s="224">
        <v>1</v>
      </c>
      <c r="H55" s="152"/>
      <c r="I55" s="152">
        <f t="shared" si="5"/>
        <v>0</v>
      </c>
    </row>
    <row r="56" spans="1:9" ht="41.25" hidden="1" customHeight="1" x14ac:dyDescent="0.2">
      <c r="A56" s="150">
        <f t="shared" si="6"/>
        <v>45</v>
      </c>
      <c r="B56" s="317" t="s">
        <v>348</v>
      </c>
      <c r="C56" s="321" t="s">
        <v>421</v>
      </c>
      <c r="D56" s="153"/>
      <c r="E56" s="153"/>
      <c r="F56" s="224" t="s">
        <v>67</v>
      </c>
      <c r="G56" s="224">
        <v>1</v>
      </c>
      <c r="H56" s="152"/>
      <c r="I56" s="152">
        <f t="shared" si="5"/>
        <v>0</v>
      </c>
    </row>
    <row r="57" spans="1:9" ht="30" hidden="1" customHeight="1" x14ac:dyDescent="0.2">
      <c r="A57" s="150">
        <f t="shared" si="6"/>
        <v>46</v>
      </c>
      <c r="B57" s="317" t="s">
        <v>350</v>
      </c>
      <c r="C57" s="322" t="s">
        <v>422</v>
      </c>
      <c r="D57" s="323"/>
      <c r="E57" s="324"/>
      <c r="F57" s="325" t="s">
        <v>67</v>
      </c>
      <c r="G57" s="325">
        <v>1</v>
      </c>
      <c r="H57" s="152"/>
      <c r="I57" s="152">
        <f t="shared" si="5"/>
        <v>0</v>
      </c>
    </row>
    <row r="58" spans="1:9" ht="30" hidden="1" customHeight="1" x14ac:dyDescent="0.2">
      <c r="A58" s="150">
        <f t="shared" si="6"/>
        <v>47</v>
      </c>
      <c r="B58" s="317" t="s">
        <v>352</v>
      </c>
      <c r="C58" s="322" t="s">
        <v>423</v>
      </c>
      <c r="D58" s="323"/>
      <c r="E58" s="324"/>
      <c r="F58" s="325" t="s">
        <v>67</v>
      </c>
      <c r="G58" s="325">
        <v>1</v>
      </c>
      <c r="H58" s="152"/>
      <c r="I58" s="152">
        <f t="shared" si="5"/>
        <v>0</v>
      </c>
    </row>
    <row r="59" spans="1:9" ht="18.75" hidden="1" customHeight="1" x14ac:dyDescent="0.2">
      <c r="A59" s="150">
        <f t="shared" si="6"/>
        <v>48</v>
      </c>
      <c r="B59" s="317" t="s">
        <v>353</v>
      </c>
      <c r="C59" s="326" t="s">
        <v>424</v>
      </c>
      <c r="D59" s="323"/>
      <c r="E59" s="324"/>
      <c r="F59" s="324" t="s">
        <v>67</v>
      </c>
      <c r="G59" s="327">
        <v>1</v>
      </c>
      <c r="H59" s="152"/>
      <c r="I59" s="152">
        <f t="shared" si="5"/>
        <v>0</v>
      </c>
    </row>
    <row r="60" spans="1:9" ht="18" hidden="1" customHeight="1" x14ac:dyDescent="0.2">
      <c r="A60" s="150">
        <f t="shared" si="6"/>
        <v>49</v>
      </c>
      <c r="B60" s="317" t="s">
        <v>354</v>
      </c>
      <c r="C60" s="326" t="s">
        <v>425</v>
      </c>
      <c r="D60" s="323"/>
      <c r="E60" s="324"/>
      <c r="F60" s="324" t="s">
        <v>23</v>
      </c>
      <c r="G60" s="327">
        <v>1</v>
      </c>
      <c r="H60" s="152"/>
      <c r="I60" s="152">
        <f t="shared" si="5"/>
        <v>0</v>
      </c>
    </row>
    <row r="61" spans="1:9" ht="19.5" hidden="1" customHeight="1" thickBot="1" x14ac:dyDescent="0.25">
      <c r="A61" s="150">
        <f t="shared" si="6"/>
        <v>50</v>
      </c>
      <c r="B61" s="317" t="s">
        <v>355</v>
      </c>
      <c r="C61" s="326" t="s">
        <v>426</v>
      </c>
      <c r="D61" s="323"/>
      <c r="E61" s="324"/>
      <c r="F61" s="324" t="s">
        <v>67</v>
      </c>
      <c r="G61" s="327">
        <v>1</v>
      </c>
      <c r="H61" s="152"/>
      <c r="I61" s="152">
        <f t="shared" si="5"/>
        <v>0</v>
      </c>
    </row>
    <row r="62" spans="1:9" ht="15" hidden="1" customHeight="1" thickBot="1" x14ac:dyDescent="0.25">
      <c r="A62" s="154"/>
      <c r="B62" s="155"/>
      <c r="C62" s="156" t="s">
        <v>427</v>
      </c>
      <c r="D62" s="157"/>
      <c r="E62" s="158"/>
      <c r="F62" s="158"/>
      <c r="G62" s="159"/>
      <c r="H62" s="160"/>
      <c r="I62" s="332"/>
    </row>
    <row r="63" spans="1:9" ht="15" hidden="1" customHeight="1" x14ac:dyDescent="0.2">
      <c r="A63" s="161"/>
      <c r="B63" s="161"/>
      <c r="C63" s="162"/>
      <c r="D63" s="163"/>
      <c r="E63" s="163"/>
      <c r="F63" s="164"/>
      <c r="G63" s="164"/>
      <c r="H63" s="165"/>
      <c r="I63" s="336"/>
    </row>
    <row r="64" spans="1:9" ht="15" customHeight="1" x14ac:dyDescent="0.2">
      <c r="A64" s="270" t="s">
        <v>21</v>
      </c>
      <c r="B64" s="271" t="s">
        <v>83</v>
      </c>
      <c r="C64" s="272" t="s">
        <v>396</v>
      </c>
      <c r="D64" s="273"/>
      <c r="E64" s="273"/>
      <c r="F64" s="274"/>
      <c r="G64" s="275"/>
      <c r="H64" s="276"/>
      <c r="I64" s="334"/>
    </row>
    <row r="65" spans="1:9" ht="15" customHeight="1" x14ac:dyDescent="0.2">
      <c r="A65" s="142"/>
      <c r="B65" s="143" t="s">
        <v>84</v>
      </c>
      <c r="C65" s="144" t="s">
        <v>339</v>
      </c>
      <c r="D65" s="145"/>
      <c r="E65" s="145"/>
      <c r="F65" s="146"/>
      <c r="G65" s="147"/>
      <c r="H65" s="148"/>
      <c r="I65" s="335"/>
    </row>
    <row r="66" spans="1:9" ht="30" customHeight="1" x14ac:dyDescent="0.2">
      <c r="A66" s="150">
        <f>A46+1</f>
        <v>40</v>
      </c>
      <c r="B66" s="151" t="s">
        <v>365</v>
      </c>
      <c r="C66" s="225" t="s">
        <v>453</v>
      </c>
      <c r="D66" s="153"/>
      <c r="E66" s="153"/>
      <c r="F66" s="224" t="s">
        <v>67</v>
      </c>
      <c r="G66" s="224">
        <v>1</v>
      </c>
      <c r="H66" s="152"/>
      <c r="I66" s="152">
        <f t="shared" ref="I66:I105" si="7">G66*H66</f>
        <v>0</v>
      </c>
    </row>
    <row r="67" spans="1:9" ht="30" customHeight="1" x14ac:dyDescent="0.2">
      <c r="A67" s="150">
        <f t="shared" si="1"/>
        <v>41</v>
      </c>
      <c r="B67" s="151" t="s">
        <v>366</v>
      </c>
      <c r="C67" s="225" t="s">
        <v>342</v>
      </c>
      <c r="D67" s="153"/>
      <c r="E67" s="153"/>
      <c r="F67" s="224" t="s">
        <v>23</v>
      </c>
      <c r="G67" s="224">
        <v>1</v>
      </c>
      <c r="H67" s="152"/>
      <c r="I67" s="152">
        <f t="shared" si="7"/>
        <v>0</v>
      </c>
    </row>
    <row r="68" spans="1:9" ht="39" customHeight="1" x14ac:dyDescent="0.2">
      <c r="A68" s="150">
        <f t="shared" si="1"/>
        <v>42</v>
      </c>
      <c r="B68" s="151" t="s">
        <v>367</v>
      </c>
      <c r="C68" s="225" t="s">
        <v>344</v>
      </c>
      <c r="D68" s="153"/>
      <c r="E68" s="153"/>
      <c r="F68" s="229" t="s">
        <v>67</v>
      </c>
      <c r="G68" s="224">
        <v>1</v>
      </c>
      <c r="H68" s="152"/>
      <c r="I68" s="152">
        <f t="shared" si="7"/>
        <v>0</v>
      </c>
    </row>
    <row r="69" spans="1:9" ht="248.25" customHeight="1" x14ac:dyDescent="0.2">
      <c r="A69" s="287">
        <f t="shared" si="1"/>
        <v>43</v>
      </c>
      <c r="B69" s="288" t="s">
        <v>368</v>
      </c>
      <c r="C69" s="289" t="s">
        <v>465</v>
      </c>
      <c r="D69" s="290"/>
      <c r="E69" s="290"/>
      <c r="F69" s="291" t="s">
        <v>66</v>
      </c>
      <c r="G69" s="291">
        <v>1</v>
      </c>
      <c r="H69" s="292"/>
      <c r="I69" s="292">
        <f t="shared" si="7"/>
        <v>0</v>
      </c>
    </row>
    <row r="70" spans="1:9" ht="106.5" customHeight="1" x14ac:dyDescent="0.2">
      <c r="A70" s="293"/>
      <c r="B70" s="294"/>
      <c r="C70" s="295" t="s">
        <v>584</v>
      </c>
      <c r="D70" s="296"/>
      <c r="E70" s="296"/>
      <c r="F70" s="297"/>
      <c r="G70" s="297"/>
      <c r="H70" s="298"/>
      <c r="I70" s="298"/>
    </row>
    <row r="71" spans="1:9" ht="45" x14ac:dyDescent="0.2">
      <c r="A71" s="150">
        <f>A69+1</f>
        <v>44</v>
      </c>
      <c r="B71" s="151" t="s">
        <v>369</v>
      </c>
      <c r="C71" s="285" t="s">
        <v>347</v>
      </c>
      <c r="D71" s="153"/>
      <c r="E71" s="153"/>
      <c r="F71" s="224" t="s">
        <v>67</v>
      </c>
      <c r="G71" s="224">
        <v>2</v>
      </c>
      <c r="H71" s="152"/>
      <c r="I71" s="152">
        <f t="shared" si="7"/>
        <v>0</v>
      </c>
    </row>
    <row r="72" spans="1:9" ht="33.75" x14ac:dyDescent="0.2">
      <c r="A72" s="150">
        <f t="shared" si="1"/>
        <v>45</v>
      </c>
      <c r="B72" s="151" t="s">
        <v>370</v>
      </c>
      <c r="C72" s="285" t="s">
        <v>349</v>
      </c>
      <c r="D72" s="153"/>
      <c r="E72" s="153"/>
      <c r="F72" s="224" t="s">
        <v>67</v>
      </c>
      <c r="G72" s="224">
        <v>2</v>
      </c>
      <c r="H72" s="152"/>
      <c r="I72" s="152">
        <f t="shared" si="7"/>
        <v>0</v>
      </c>
    </row>
    <row r="73" spans="1:9" ht="33.75" x14ac:dyDescent="0.2">
      <c r="A73" s="150">
        <f t="shared" si="1"/>
        <v>46</v>
      </c>
      <c r="B73" s="151" t="s">
        <v>371</v>
      </c>
      <c r="C73" s="285" t="s">
        <v>351</v>
      </c>
      <c r="D73" s="153"/>
      <c r="E73" s="153"/>
      <c r="F73" s="224" t="s">
        <v>23</v>
      </c>
      <c r="G73" s="224">
        <v>5</v>
      </c>
      <c r="H73" s="152"/>
      <c r="I73" s="152">
        <f t="shared" si="7"/>
        <v>0</v>
      </c>
    </row>
    <row r="74" spans="1:9" ht="33.75" x14ac:dyDescent="0.2">
      <c r="A74" s="150">
        <f t="shared" si="1"/>
        <v>47</v>
      </c>
      <c r="B74" s="151" t="s">
        <v>372</v>
      </c>
      <c r="C74" s="285" t="s">
        <v>295</v>
      </c>
      <c r="D74" s="153"/>
      <c r="E74" s="153"/>
      <c r="F74" s="224" t="s">
        <v>23</v>
      </c>
      <c r="G74" s="224">
        <v>1</v>
      </c>
      <c r="H74" s="152"/>
      <c r="I74" s="152">
        <f t="shared" si="7"/>
        <v>0</v>
      </c>
    </row>
    <row r="75" spans="1:9" ht="45" x14ac:dyDescent="0.2">
      <c r="A75" s="150">
        <f t="shared" si="1"/>
        <v>48</v>
      </c>
      <c r="B75" s="151" t="s">
        <v>373</v>
      </c>
      <c r="C75" s="285" t="s">
        <v>297</v>
      </c>
      <c r="D75" s="153"/>
      <c r="E75" s="153"/>
      <c r="F75" s="227" t="s">
        <v>67</v>
      </c>
      <c r="G75" s="224">
        <v>2</v>
      </c>
      <c r="H75" s="152"/>
      <c r="I75" s="152">
        <f t="shared" si="7"/>
        <v>0</v>
      </c>
    </row>
    <row r="76" spans="1:9" ht="39" customHeight="1" x14ac:dyDescent="0.2">
      <c r="A76" s="150">
        <f t="shared" si="1"/>
        <v>49</v>
      </c>
      <c r="B76" s="151" t="s">
        <v>428</v>
      </c>
      <c r="C76" s="228" t="s">
        <v>299</v>
      </c>
      <c r="D76" s="153"/>
      <c r="E76" s="153"/>
      <c r="F76" s="224" t="s">
        <v>67</v>
      </c>
      <c r="G76" s="224">
        <v>2</v>
      </c>
      <c r="H76" s="152"/>
      <c r="I76" s="152">
        <f t="shared" si="7"/>
        <v>0</v>
      </c>
    </row>
    <row r="77" spans="1:9" ht="54" customHeight="1" x14ac:dyDescent="0.2">
      <c r="A77" s="150">
        <f t="shared" si="1"/>
        <v>50</v>
      </c>
      <c r="B77" s="151" t="s">
        <v>429</v>
      </c>
      <c r="C77" s="225" t="s">
        <v>68</v>
      </c>
      <c r="D77" s="153"/>
      <c r="E77" s="153"/>
      <c r="F77" s="229" t="s">
        <v>67</v>
      </c>
      <c r="G77" s="224">
        <v>2</v>
      </c>
      <c r="H77" s="152"/>
      <c r="I77" s="152">
        <f t="shared" si="7"/>
        <v>0</v>
      </c>
    </row>
    <row r="78" spans="1:9" ht="18" customHeight="1" x14ac:dyDescent="0.2">
      <c r="A78" s="150">
        <f t="shared" si="1"/>
        <v>51</v>
      </c>
      <c r="B78" s="151" t="s">
        <v>430</v>
      </c>
      <c r="C78" s="225" t="s">
        <v>69</v>
      </c>
      <c r="D78" s="153"/>
      <c r="E78" s="153"/>
      <c r="F78" s="224" t="s">
        <v>67</v>
      </c>
      <c r="G78" s="224">
        <v>2</v>
      </c>
      <c r="H78" s="152"/>
      <c r="I78" s="152">
        <f t="shared" si="7"/>
        <v>0</v>
      </c>
    </row>
    <row r="79" spans="1:9" ht="18" customHeight="1" x14ac:dyDescent="0.2">
      <c r="A79" s="150">
        <f t="shared" si="1"/>
        <v>52</v>
      </c>
      <c r="B79" s="151" t="s">
        <v>431</v>
      </c>
      <c r="C79" s="230" t="s">
        <v>303</v>
      </c>
      <c r="D79" s="153"/>
      <c r="E79" s="153"/>
      <c r="F79" s="229" t="s">
        <v>67</v>
      </c>
      <c r="G79" s="224">
        <v>2</v>
      </c>
      <c r="H79" s="152"/>
      <c r="I79" s="152">
        <f t="shared" si="7"/>
        <v>0</v>
      </c>
    </row>
    <row r="80" spans="1:9" ht="31.9" customHeight="1" x14ac:dyDescent="0.2">
      <c r="A80" s="150">
        <f t="shared" si="1"/>
        <v>53</v>
      </c>
      <c r="B80" s="151"/>
      <c r="C80" s="285" t="s">
        <v>496</v>
      </c>
      <c r="D80" s="153"/>
      <c r="E80" s="153"/>
      <c r="F80" s="224" t="s">
        <v>23</v>
      </c>
      <c r="G80" s="224">
        <v>1</v>
      </c>
      <c r="H80" s="152"/>
      <c r="I80" s="152">
        <f t="shared" si="7"/>
        <v>0</v>
      </c>
    </row>
    <row r="81" spans="1:9" ht="43.15" customHeight="1" x14ac:dyDescent="0.2">
      <c r="A81" s="150">
        <f t="shared" si="1"/>
        <v>54</v>
      </c>
      <c r="B81" s="151"/>
      <c r="C81" s="285" t="s">
        <v>498</v>
      </c>
      <c r="D81" s="153"/>
      <c r="E81" s="153"/>
      <c r="F81" s="224" t="s">
        <v>67</v>
      </c>
      <c r="G81" s="224">
        <v>1</v>
      </c>
      <c r="H81" s="152"/>
      <c r="I81" s="152">
        <f t="shared" si="7"/>
        <v>0</v>
      </c>
    </row>
    <row r="82" spans="1:9" ht="33.6" customHeight="1" x14ac:dyDescent="0.2">
      <c r="A82" s="150">
        <f t="shared" si="1"/>
        <v>55</v>
      </c>
      <c r="B82" s="151"/>
      <c r="C82" s="285" t="s">
        <v>500</v>
      </c>
      <c r="D82" s="153"/>
      <c r="E82" s="153"/>
      <c r="F82" s="224" t="s">
        <v>67</v>
      </c>
      <c r="G82" s="224">
        <v>1</v>
      </c>
      <c r="H82" s="152"/>
      <c r="I82" s="152">
        <f t="shared" si="7"/>
        <v>0</v>
      </c>
    </row>
    <row r="83" spans="1:9" ht="130.9" customHeight="1" x14ac:dyDescent="0.2">
      <c r="A83" s="150">
        <f t="shared" si="1"/>
        <v>56</v>
      </c>
      <c r="B83" s="151"/>
      <c r="C83" s="225" t="s">
        <v>502</v>
      </c>
      <c r="D83" s="153"/>
      <c r="E83" s="153"/>
      <c r="F83" s="232" t="s">
        <v>67</v>
      </c>
      <c r="G83" s="224">
        <v>1</v>
      </c>
      <c r="H83" s="152"/>
      <c r="I83" s="152">
        <f t="shared" si="7"/>
        <v>0</v>
      </c>
    </row>
    <row r="84" spans="1:9" ht="102" customHeight="1" x14ac:dyDescent="0.2">
      <c r="A84" s="150">
        <f t="shared" si="1"/>
        <v>57</v>
      </c>
      <c r="B84" s="151"/>
      <c r="C84" s="225" t="s">
        <v>504</v>
      </c>
      <c r="D84" s="153"/>
      <c r="E84" s="153"/>
      <c r="F84" s="229" t="s">
        <v>67</v>
      </c>
      <c r="G84" s="224">
        <v>1</v>
      </c>
      <c r="H84" s="152"/>
      <c r="I84" s="152">
        <f t="shared" si="7"/>
        <v>0</v>
      </c>
    </row>
    <row r="85" spans="1:9" ht="42.75" customHeight="1" x14ac:dyDescent="0.2">
      <c r="A85" s="150">
        <f t="shared" si="1"/>
        <v>58</v>
      </c>
      <c r="B85" s="151" t="s">
        <v>432</v>
      </c>
      <c r="C85" s="228" t="s">
        <v>307</v>
      </c>
      <c r="D85" s="153"/>
      <c r="E85" s="153"/>
      <c r="F85" s="224" t="s">
        <v>67</v>
      </c>
      <c r="G85" s="224">
        <v>1</v>
      </c>
      <c r="H85" s="152"/>
      <c r="I85" s="152">
        <f t="shared" si="7"/>
        <v>0</v>
      </c>
    </row>
    <row r="86" spans="1:9" ht="49.5" customHeight="1" x14ac:dyDescent="0.2">
      <c r="A86" s="150">
        <f t="shared" si="1"/>
        <v>59</v>
      </c>
      <c r="B86" s="151" t="s">
        <v>433</v>
      </c>
      <c r="C86" s="225" t="s">
        <v>309</v>
      </c>
      <c r="D86" s="153"/>
      <c r="E86" s="153"/>
      <c r="F86" s="224" t="s">
        <v>67</v>
      </c>
      <c r="G86" s="226">
        <v>1</v>
      </c>
      <c r="H86" s="152"/>
      <c r="I86" s="152">
        <f t="shared" si="7"/>
        <v>0</v>
      </c>
    </row>
    <row r="87" spans="1:9" ht="46.5" customHeight="1" x14ac:dyDescent="0.2">
      <c r="A87" s="150">
        <f t="shared" si="1"/>
        <v>60</v>
      </c>
      <c r="B87" s="151" t="s">
        <v>434</v>
      </c>
      <c r="C87" s="285" t="s">
        <v>356</v>
      </c>
      <c r="D87" s="153"/>
      <c r="E87" s="153"/>
      <c r="F87" s="227" t="s">
        <v>67</v>
      </c>
      <c r="G87" s="226">
        <v>3</v>
      </c>
      <c r="H87" s="152"/>
      <c r="I87" s="152">
        <f t="shared" si="7"/>
        <v>0</v>
      </c>
    </row>
    <row r="88" spans="1:9" ht="45" x14ac:dyDescent="0.2">
      <c r="A88" s="150">
        <f t="shared" si="1"/>
        <v>61</v>
      </c>
      <c r="B88" s="151" t="s">
        <v>435</v>
      </c>
      <c r="C88" s="285" t="s">
        <v>357</v>
      </c>
      <c r="D88" s="153"/>
      <c r="E88" s="153"/>
      <c r="F88" s="224" t="s">
        <v>67</v>
      </c>
      <c r="G88" s="224">
        <v>2</v>
      </c>
      <c r="H88" s="152"/>
      <c r="I88" s="152">
        <f t="shared" si="7"/>
        <v>0</v>
      </c>
    </row>
    <row r="89" spans="1:9" ht="33.75" x14ac:dyDescent="0.2">
      <c r="A89" s="150">
        <f t="shared" si="1"/>
        <v>62</v>
      </c>
      <c r="B89" s="151" t="s">
        <v>436</v>
      </c>
      <c r="C89" s="285" t="s">
        <v>358</v>
      </c>
      <c r="D89" s="153"/>
      <c r="E89" s="153"/>
      <c r="F89" s="224" t="s">
        <v>23</v>
      </c>
      <c r="G89" s="224">
        <v>2</v>
      </c>
      <c r="H89" s="152"/>
      <c r="I89" s="152">
        <f t="shared" si="7"/>
        <v>0</v>
      </c>
    </row>
    <row r="90" spans="1:9" ht="45" x14ac:dyDescent="0.2">
      <c r="A90" s="150">
        <f t="shared" si="1"/>
        <v>63</v>
      </c>
      <c r="B90" s="151" t="s">
        <v>437</v>
      </c>
      <c r="C90" s="285" t="s">
        <v>359</v>
      </c>
      <c r="D90" s="153"/>
      <c r="E90" s="153"/>
      <c r="F90" s="224" t="s">
        <v>67</v>
      </c>
      <c r="G90" s="224">
        <v>2</v>
      </c>
      <c r="H90" s="152"/>
      <c r="I90" s="152">
        <f t="shared" si="7"/>
        <v>0</v>
      </c>
    </row>
    <row r="91" spans="1:9" ht="33.75" x14ac:dyDescent="0.2">
      <c r="A91" s="150">
        <f t="shared" si="1"/>
        <v>64</v>
      </c>
      <c r="B91" s="151" t="s">
        <v>438</v>
      </c>
      <c r="C91" s="285" t="s">
        <v>360</v>
      </c>
      <c r="D91" s="153"/>
      <c r="E91" s="153"/>
      <c r="F91" s="224" t="s">
        <v>67</v>
      </c>
      <c r="G91" s="224">
        <v>2</v>
      </c>
      <c r="H91" s="152"/>
      <c r="I91" s="152">
        <f t="shared" si="7"/>
        <v>0</v>
      </c>
    </row>
    <row r="92" spans="1:9" ht="67.5" x14ac:dyDescent="0.2">
      <c r="A92" s="150">
        <f t="shared" si="1"/>
        <v>65</v>
      </c>
      <c r="B92" s="151" t="s">
        <v>439</v>
      </c>
      <c r="C92" s="231" t="s">
        <v>361</v>
      </c>
      <c r="D92" s="153"/>
      <c r="E92" s="153"/>
      <c r="F92" s="229" t="s">
        <v>67</v>
      </c>
      <c r="G92" s="224">
        <v>1</v>
      </c>
      <c r="H92" s="152"/>
      <c r="I92" s="152">
        <f t="shared" si="7"/>
        <v>0</v>
      </c>
    </row>
    <row r="93" spans="1:9" ht="69" customHeight="1" x14ac:dyDescent="0.2">
      <c r="A93" s="150">
        <f t="shared" si="1"/>
        <v>66</v>
      </c>
      <c r="B93" s="151" t="s">
        <v>440</v>
      </c>
      <c r="C93" s="225" t="s">
        <v>575</v>
      </c>
      <c r="D93" s="153"/>
      <c r="E93" s="153"/>
      <c r="F93" s="224" t="s">
        <v>66</v>
      </c>
      <c r="G93" s="224">
        <v>1</v>
      </c>
      <c r="H93" s="152"/>
      <c r="I93" s="152">
        <f t="shared" si="7"/>
        <v>0</v>
      </c>
    </row>
    <row r="94" spans="1:9" ht="45" x14ac:dyDescent="0.2">
      <c r="A94" s="150">
        <f t="shared" si="1"/>
        <v>67</v>
      </c>
      <c r="B94" s="151" t="s">
        <v>441</v>
      </c>
      <c r="C94" s="285" t="s">
        <v>327</v>
      </c>
      <c r="D94" s="153"/>
      <c r="E94" s="153"/>
      <c r="F94" s="224" t="s">
        <v>67</v>
      </c>
      <c r="G94" s="224">
        <v>4</v>
      </c>
      <c r="H94" s="152"/>
      <c r="I94" s="152">
        <f t="shared" si="7"/>
        <v>0</v>
      </c>
    </row>
    <row r="95" spans="1:9" ht="33.75" x14ac:dyDescent="0.2">
      <c r="A95" s="150">
        <f t="shared" si="1"/>
        <v>68</v>
      </c>
      <c r="B95" s="151" t="s">
        <v>442</v>
      </c>
      <c r="C95" s="285" t="s">
        <v>329</v>
      </c>
      <c r="D95" s="153"/>
      <c r="E95" s="153"/>
      <c r="F95" s="224" t="s">
        <v>67</v>
      </c>
      <c r="G95" s="224">
        <v>4</v>
      </c>
      <c r="H95" s="152"/>
      <c r="I95" s="152">
        <f t="shared" si="7"/>
        <v>0</v>
      </c>
    </row>
    <row r="96" spans="1:9" ht="243" customHeight="1" x14ac:dyDescent="0.2">
      <c r="A96" s="287">
        <f t="shared" si="1"/>
        <v>69</v>
      </c>
      <c r="B96" s="288" t="s">
        <v>443</v>
      </c>
      <c r="C96" s="289" t="s">
        <v>466</v>
      </c>
      <c r="D96" s="290"/>
      <c r="E96" s="290"/>
      <c r="F96" s="299" t="s">
        <v>66</v>
      </c>
      <c r="G96" s="291">
        <v>1</v>
      </c>
      <c r="H96" s="292"/>
      <c r="I96" s="292">
        <f t="shared" si="7"/>
        <v>0</v>
      </c>
    </row>
    <row r="97" spans="1:9" ht="102.75" customHeight="1" x14ac:dyDescent="0.2">
      <c r="A97" s="293"/>
      <c r="B97" s="294"/>
      <c r="C97" s="295" t="s">
        <v>584</v>
      </c>
      <c r="D97" s="296"/>
      <c r="E97" s="296"/>
      <c r="F97" s="300"/>
      <c r="G97" s="297"/>
      <c r="H97" s="298"/>
      <c r="I97" s="298"/>
    </row>
    <row r="98" spans="1:9" ht="72" customHeight="1" x14ac:dyDescent="0.2">
      <c r="A98" s="150">
        <f>A96+1</f>
        <v>70</v>
      </c>
      <c r="B98" s="151" t="s">
        <v>444</v>
      </c>
      <c r="C98" s="231" t="s">
        <v>588</v>
      </c>
      <c r="D98" s="153"/>
      <c r="E98" s="153"/>
      <c r="F98" s="229" t="s">
        <v>67</v>
      </c>
      <c r="G98" s="226">
        <v>2</v>
      </c>
      <c r="H98" s="152"/>
      <c r="I98" s="152">
        <f t="shared" si="7"/>
        <v>0</v>
      </c>
    </row>
    <row r="99" spans="1:9" ht="18" customHeight="1" x14ac:dyDescent="0.2">
      <c r="A99" s="150">
        <f t="shared" si="1"/>
        <v>71</v>
      </c>
      <c r="B99" s="151" t="s">
        <v>445</v>
      </c>
      <c r="C99" s="231" t="s">
        <v>362</v>
      </c>
      <c r="D99" s="153"/>
      <c r="E99" s="153"/>
      <c r="F99" s="229" t="s">
        <v>67</v>
      </c>
      <c r="G99" s="226">
        <v>1</v>
      </c>
      <c r="H99" s="152"/>
      <c r="I99" s="152">
        <f t="shared" si="7"/>
        <v>0</v>
      </c>
    </row>
    <row r="100" spans="1:9" ht="72" customHeight="1" x14ac:dyDescent="0.2">
      <c r="A100" s="150">
        <f t="shared" si="1"/>
        <v>72</v>
      </c>
      <c r="B100" s="151" t="s">
        <v>446</v>
      </c>
      <c r="C100" s="225" t="s">
        <v>363</v>
      </c>
      <c r="D100" s="153"/>
      <c r="E100" s="153"/>
      <c r="F100" s="232" t="s">
        <v>66</v>
      </c>
      <c r="G100" s="224">
        <v>2</v>
      </c>
      <c r="H100" s="152"/>
      <c r="I100" s="152">
        <f t="shared" si="7"/>
        <v>0</v>
      </c>
    </row>
    <row r="101" spans="1:9" ht="148.9" customHeight="1" x14ac:dyDescent="0.2">
      <c r="A101" s="150">
        <f t="shared" si="1"/>
        <v>73</v>
      </c>
      <c r="B101" s="151" t="s">
        <v>447</v>
      </c>
      <c r="C101" s="225" t="s">
        <v>577</v>
      </c>
      <c r="D101" s="153"/>
      <c r="E101" s="153"/>
      <c r="F101" s="224" t="s">
        <v>67</v>
      </c>
      <c r="G101" s="224">
        <v>2</v>
      </c>
      <c r="H101" s="152"/>
      <c r="I101" s="152">
        <f t="shared" si="7"/>
        <v>0</v>
      </c>
    </row>
    <row r="102" spans="1:9" ht="45.75" customHeight="1" x14ac:dyDescent="0.2">
      <c r="A102" s="150">
        <f t="shared" si="1"/>
        <v>74</v>
      </c>
      <c r="B102" s="151" t="s">
        <v>448</v>
      </c>
      <c r="C102" s="231" t="s">
        <v>405</v>
      </c>
      <c r="D102" s="153"/>
      <c r="E102" s="153"/>
      <c r="F102" s="229" t="s">
        <v>23</v>
      </c>
      <c r="G102" s="224">
        <v>3</v>
      </c>
      <c r="H102" s="152"/>
      <c r="I102" s="152">
        <f t="shared" si="7"/>
        <v>0</v>
      </c>
    </row>
    <row r="103" spans="1:9" ht="63.75" customHeight="1" x14ac:dyDescent="0.2">
      <c r="A103" s="150">
        <f t="shared" ref="A103:A114" si="8">A102+1</f>
        <v>75</v>
      </c>
      <c r="B103" s="151" t="s">
        <v>449</v>
      </c>
      <c r="C103" s="285" t="s">
        <v>415</v>
      </c>
      <c r="D103" s="153"/>
      <c r="E103" s="153"/>
      <c r="F103" s="224" t="s">
        <v>66</v>
      </c>
      <c r="G103" s="224">
        <v>2</v>
      </c>
      <c r="H103" s="152"/>
      <c r="I103" s="152">
        <f t="shared" si="7"/>
        <v>0</v>
      </c>
    </row>
    <row r="104" spans="1:9" ht="63" customHeight="1" x14ac:dyDescent="0.2">
      <c r="A104" s="150">
        <f t="shared" si="8"/>
        <v>76</v>
      </c>
      <c r="B104" s="151" t="s">
        <v>450</v>
      </c>
      <c r="C104" s="285" t="s">
        <v>416</v>
      </c>
      <c r="D104" s="153"/>
      <c r="E104" s="153"/>
      <c r="F104" s="224" t="s">
        <v>66</v>
      </c>
      <c r="G104" s="224">
        <v>1</v>
      </c>
      <c r="H104" s="152"/>
      <c r="I104" s="152">
        <f t="shared" si="7"/>
        <v>0</v>
      </c>
    </row>
    <row r="105" spans="1:9" ht="63" customHeight="1" thickBot="1" x14ac:dyDescent="0.25">
      <c r="A105" s="150">
        <f t="shared" si="8"/>
        <v>77</v>
      </c>
      <c r="B105" s="151" t="s">
        <v>451</v>
      </c>
      <c r="C105" s="285" t="s">
        <v>452</v>
      </c>
      <c r="D105" s="153"/>
      <c r="E105" s="153"/>
      <c r="F105" s="224" t="s">
        <v>66</v>
      </c>
      <c r="G105" s="224">
        <v>2</v>
      </c>
      <c r="H105" s="152"/>
      <c r="I105" s="152">
        <f t="shared" si="7"/>
        <v>0</v>
      </c>
    </row>
    <row r="106" spans="1:9" ht="15" customHeight="1" thickBot="1" x14ac:dyDescent="0.25">
      <c r="A106" s="154"/>
      <c r="B106" s="155"/>
      <c r="C106" s="156" t="s">
        <v>395</v>
      </c>
      <c r="D106" s="157"/>
      <c r="E106" s="158"/>
      <c r="F106" s="158"/>
      <c r="G106" s="159"/>
      <c r="H106" s="160"/>
      <c r="I106" s="332">
        <f>SUM(I66:I105)</f>
        <v>0</v>
      </c>
    </row>
    <row r="107" spans="1:9" ht="15" customHeight="1" x14ac:dyDescent="0.2">
      <c r="A107" s="161"/>
      <c r="B107" s="161"/>
      <c r="C107" s="162"/>
      <c r="D107" s="163"/>
      <c r="E107" s="163"/>
      <c r="F107" s="164"/>
      <c r="G107" s="164"/>
      <c r="H107" s="165"/>
      <c r="I107" s="336"/>
    </row>
    <row r="108" spans="1:9" ht="15" customHeight="1" x14ac:dyDescent="0.2">
      <c r="A108" s="142"/>
      <c r="B108" s="143" t="s">
        <v>85</v>
      </c>
      <c r="C108" s="144" t="s">
        <v>364</v>
      </c>
      <c r="D108" s="145"/>
      <c r="E108" s="145"/>
      <c r="F108" s="146"/>
      <c r="G108" s="147"/>
      <c r="H108" s="148"/>
      <c r="I108" s="335"/>
    </row>
    <row r="109" spans="1:9" ht="48" customHeight="1" x14ac:dyDescent="0.2">
      <c r="A109" s="150">
        <f>A105+1</f>
        <v>78</v>
      </c>
      <c r="B109" s="151" t="s">
        <v>374</v>
      </c>
      <c r="C109" s="225" t="s">
        <v>407</v>
      </c>
      <c r="D109" s="153"/>
      <c r="E109" s="153"/>
      <c r="F109" s="232" t="s">
        <v>67</v>
      </c>
      <c r="G109" s="224">
        <v>2</v>
      </c>
      <c r="H109" s="152"/>
      <c r="I109" s="152">
        <f t="shared" ref="I109:I114" si="9">G109*H109</f>
        <v>0</v>
      </c>
    </row>
    <row r="110" spans="1:9" ht="53.25" customHeight="1" x14ac:dyDescent="0.2">
      <c r="A110" s="150">
        <f t="shared" si="8"/>
        <v>79</v>
      </c>
      <c r="B110" s="151" t="s">
        <v>375</v>
      </c>
      <c r="C110" s="225" t="s">
        <v>406</v>
      </c>
      <c r="D110" s="153"/>
      <c r="E110" s="153"/>
      <c r="F110" s="229" t="s">
        <v>67</v>
      </c>
      <c r="G110" s="224">
        <v>2</v>
      </c>
      <c r="H110" s="152"/>
      <c r="I110" s="152">
        <f t="shared" si="9"/>
        <v>0</v>
      </c>
    </row>
    <row r="111" spans="1:9" ht="149.25" customHeight="1" x14ac:dyDescent="0.2">
      <c r="A111" s="150">
        <f t="shared" si="8"/>
        <v>80</v>
      </c>
      <c r="B111" s="151" t="s">
        <v>376</v>
      </c>
      <c r="C111" s="225" t="s">
        <v>578</v>
      </c>
      <c r="D111" s="153"/>
      <c r="E111" s="153"/>
      <c r="F111" s="224" t="s">
        <v>67</v>
      </c>
      <c r="G111" s="224">
        <v>1</v>
      </c>
      <c r="H111" s="152"/>
      <c r="I111" s="152">
        <f t="shared" si="9"/>
        <v>0</v>
      </c>
    </row>
    <row r="112" spans="1:9" ht="30" customHeight="1" x14ac:dyDescent="0.2">
      <c r="A112" s="150">
        <f t="shared" si="8"/>
        <v>81</v>
      </c>
      <c r="B112" s="151" t="s">
        <v>377</v>
      </c>
      <c r="C112" s="225" t="s">
        <v>464</v>
      </c>
      <c r="D112" s="153"/>
      <c r="E112" s="153"/>
      <c r="F112" s="224" t="s">
        <v>23</v>
      </c>
      <c r="G112" s="224">
        <v>6</v>
      </c>
      <c r="H112" s="152"/>
      <c r="I112" s="152">
        <f t="shared" si="9"/>
        <v>0</v>
      </c>
    </row>
    <row r="113" spans="1:9" ht="30" customHeight="1" x14ac:dyDescent="0.2">
      <c r="A113" s="150">
        <f t="shared" si="8"/>
        <v>82</v>
      </c>
      <c r="B113" s="151" t="s">
        <v>378</v>
      </c>
      <c r="C113" s="225" t="s">
        <v>463</v>
      </c>
      <c r="D113" s="153"/>
      <c r="E113" s="153"/>
      <c r="F113" s="224" t="s">
        <v>67</v>
      </c>
      <c r="G113" s="224">
        <v>1</v>
      </c>
      <c r="H113" s="152"/>
      <c r="I113" s="152">
        <f t="shared" si="9"/>
        <v>0</v>
      </c>
    </row>
    <row r="114" spans="1:9" ht="30" customHeight="1" thickBot="1" x14ac:dyDescent="0.25">
      <c r="A114" s="150">
        <f t="shared" si="8"/>
        <v>83</v>
      </c>
      <c r="B114" s="151" t="s">
        <v>379</v>
      </c>
      <c r="C114" s="225" t="s">
        <v>462</v>
      </c>
      <c r="D114" s="153"/>
      <c r="E114" s="153"/>
      <c r="F114" s="224" t="s">
        <v>67</v>
      </c>
      <c r="G114" s="224">
        <v>2</v>
      </c>
      <c r="H114" s="152"/>
      <c r="I114" s="152">
        <f t="shared" si="9"/>
        <v>0</v>
      </c>
    </row>
    <row r="115" spans="1:9" ht="15" customHeight="1" thickBot="1" x14ac:dyDescent="0.25">
      <c r="A115" s="154"/>
      <c r="B115" s="155"/>
      <c r="C115" s="156" t="s">
        <v>397</v>
      </c>
      <c r="D115" s="157"/>
      <c r="E115" s="158"/>
      <c r="F115" s="158"/>
      <c r="G115" s="159"/>
      <c r="H115" s="160"/>
      <c r="I115" s="332">
        <f>SUM(I109:I114)</f>
        <v>0</v>
      </c>
    </row>
    <row r="116" spans="1:9" ht="15" customHeight="1" x14ac:dyDescent="0.2">
      <c r="A116" s="278"/>
      <c r="B116" s="279"/>
      <c r="C116" s="280"/>
      <c r="D116" s="281"/>
      <c r="E116" s="282"/>
      <c r="F116" s="282"/>
      <c r="G116" s="283"/>
      <c r="H116" s="284"/>
      <c r="I116" s="333"/>
    </row>
    <row r="117" spans="1:9" ht="15" customHeight="1" x14ac:dyDescent="0.2">
      <c r="A117" s="142"/>
      <c r="B117" s="143" t="s">
        <v>89</v>
      </c>
      <c r="C117" s="144" t="s">
        <v>474</v>
      </c>
      <c r="D117" s="145"/>
      <c r="E117" s="145"/>
      <c r="F117" s="146"/>
      <c r="G117" s="147"/>
      <c r="H117" s="148"/>
      <c r="I117" s="335"/>
    </row>
    <row r="118" spans="1:9" ht="48" customHeight="1" x14ac:dyDescent="0.2">
      <c r="A118" s="150">
        <f>A114+1</f>
        <v>84</v>
      </c>
      <c r="B118" s="151" t="s">
        <v>475</v>
      </c>
      <c r="C118" s="285" t="s">
        <v>347</v>
      </c>
      <c r="D118" s="153"/>
      <c r="E118" s="153"/>
      <c r="F118" s="224" t="s">
        <v>67</v>
      </c>
      <c r="G118" s="224">
        <v>2</v>
      </c>
      <c r="H118" s="152"/>
      <c r="I118" s="152">
        <f t="shared" ref="I118:I171" si="10">G118*H118</f>
        <v>0</v>
      </c>
    </row>
    <row r="119" spans="1:9" ht="40.5" customHeight="1" x14ac:dyDescent="0.2">
      <c r="A119" s="150">
        <f t="shared" ref="A119:A171" si="11">A118+1</f>
        <v>85</v>
      </c>
      <c r="B119" s="151" t="s">
        <v>476</v>
      </c>
      <c r="C119" s="285" t="s">
        <v>349</v>
      </c>
      <c r="D119" s="153"/>
      <c r="E119" s="153"/>
      <c r="F119" s="224" t="s">
        <v>67</v>
      </c>
      <c r="G119" s="224">
        <v>2</v>
      </c>
      <c r="H119" s="152"/>
      <c r="I119" s="152">
        <f t="shared" si="10"/>
        <v>0</v>
      </c>
    </row>
    <row r="120" spans="1:9" ht="59.25" customHeight="1" x14ac:dyDescent="0.2">
      <c r="A120" s="150">
        <f t="shared" si="11"/>
        <v>86</v>
      </c>
      <c r="B120" s="151" t="s">
        <v>477</v>
      </c>
      <c r="C120" s="285" t="s">
        <v>478</v>
      </c>
      <c r="D120" s="153"/>
      <c r="E120" s="153"/>
      <c r="F120" s="227" t="s">
        <v>67</v>
      </c>
      <c r="G120" s="224">
        <v>1</v>
      </c>
      <c r="H120" s="152"/>
      <c r="I120" s="152">
        <f t="shared" si="10"/>
        <v>0</v>
      </c>
    </row>
    <row r="121" spans="1:9" ht="47.25" customHeight="1" x14ac:dyDescent="0.2">
      <c r="A121" s="150">
        <f t="shared" si="11"/>
        <v>87</v>
      </c>
      <c r="B121" s="151" t="s">
        <v>479</v>
      </c>
      <c r="C121" s="285" t="s">
        <v>480</v>
      </c>
      <c r="D121" s="153"/>
      <c r="E121" s="153"/>
      <c r="F121" s="224" t="s">
        <v>23</v>
      </c>
      <c r="G121" s="224">
        <v>1</v>
      </c>
      <c r="H121" s="152"/>
      <c r="I121" s="152">
        <f t="shared" si="10"/>
        <v>0</v>
      </c>
    </row>
    <row r="122" spans="1:9" ht="56.25" customHeight="1" x14ac:dyDescent="0.2">
      <c r="A122" s="150">
        <f t="shared" si="11"/>
        <v>88</v>
      </c>
      <c r="B122" s="151" t="s">
        <v>481</v>
      </c>
      <c r="C122" s="285" t="s">
        <v>482</v>
      </c>
      <c r="D122" s="153"/>
      <c r="E122" s="153"/>
      <c r="F122" s="227" t="s">
        <v>67</v>
      </c>
      <c r="G122" s="224">
        <v>1</v>
      </c>
      <c r="H122" s="152"/>
      <c r="I122" s="152">
        <f t="shared" si="10"/>
        <v>0</v>
      </c>
    </row>
    <row r="123" spans="1:9" ht="36.75" customHeight="1" x14ac:dyDescent="0.2">
      <c r="A123" s="150">
        <f t="shared" si="11"/>
        <v>89</v>
      </c>
      <c r="B123" s="151" t="s">
        <v>483</v>
      </c>
      <c r="C123" s="228" t="s">
        <v>484</v>
      </c>
      <c r="D123" s="153"/>
      <c r="E123" s="153"/>
      <c r="F123" s="224" t="s">
        <v>67</v>
      </c>
      <c r="G123" s="224">
        <v>1</v>
      </c>
      <c r="H123" s="152"/>
      <c r="I123" s="152">
        <f t="shared" si="10"/>
        <v>0</v>
      </c>
    </row>
    <row r="124" spans="1:9" ht="49.5" customHeight="1" x14ac:dyDescent="0.2">
      <c r="A124" s="150">
        <f t="shared" si="11"/>
        <v>90</v>
      </c>
      <c r="B124" s="151" t="s">
        <v>485</v>
      </c>
      <c r="C124" s="225" t="s">
        <v>486</v>
      </c>
      <c r="D124" s="153"/>
      <c r="E124" s="153"/>
      <c r="F124" s="229" t="s">
        <v>67</v>
      </c>
      <c r="G124" s="224">
        <v>1</v>
      </c>
      <c r="H124" s="152"/>
      <c r="I124" s="152">
        <f t="shared" si="10"/>
        <v>0</v>
      </c>
    </row>
    <row r="125" spans="1:9" ht="50.25" customHeight="1" x14ac:dyDescent="0.2">
      <c r="A125" s="150">
        <f t="shared" si="11"/>
        <v>91</v>
      </c>
      <c r="B125" s="151" t="s">
        <v>487</v>
      </c>
      <c r="C125" s="285" t="s">
        <v>359</v>
      </c>
      <c r="D125" s="153"/>
      <c r="E125" s="153"/>
      <c r="F125" s="224" t="s">
        <v>67</v>
      </c>
      <c r="G125" s="224">
        <v>1</v>
      </c>
      <c r="H125" s="152"/>
      <c r="I125" s="152">
        <f t="shared" si="10"/>
        <v>0</v>
      </c>
    </row>
    <row r="126" spans="1:9" ht="37.5" customHeight="1" x14ac:dyDescent="0.2">
      <c r="A126" s="150">
        <f t="shared" si="11"/>
        <v>92</v>
      </c>
      <c r="B126" s="151" t="s">
        <v>488</v>
      </c>
      <c r="C126" s="285" t="s">
        <v>360</v>
      </c>
      <c r="D126" s="153"/>
      <c r="E126" s="153"/>
      <c r="F126" s="224" t="s">
        <v>67</v>
      </c>
      <c r="G126" s="224">
        <v>1</v>
      </c>
      <c r="H126" s="152"/>
      <c r="I126" s="152">
        <f t="shared" si="10"/>
        <v>0</v>
      </c>
    </row>
    <row r="127" spans="1:9" ht="162.75" customHeight="1" x14ac:dyDescent="0.2">
      <c r="A127" s="150">
        <f t="shared" si="11"/>
        <v>93</v>
      </c>
      <c r="B127" s="151" t="s">
        <v>489</v>
      </c>
      <c r="C127" s="225" t="s">
        <v>579</v>
      </c>
      <c r="D127" s="153"/>
      <c r="E127" s="153"/>
      <c r="F127" s="224" t="s">
        <v>67</v>
      </c>
      <c r="G127" s="224">
        <v>2</v>
      </c>
      <c r="H127" s="152"/>
      <c r="I127" s="152">
        <f t="shared" si="10"/>
        <v>0</v>
      </c>
    </row>
    <row r="128" spans="1:9" ht="83.25" customHeight="1" x14ac:dyDescent="0.2">
      <c r="A128" s="150">
        <f t="shared" si="11"/>
        <v>94</v>
      </c>
      <c r="B128" s="151" t="s">
        <v>490</v>
      </c>
      <c r="C128" s="231" t="s">
        <v>580</v>
      </c>
      <c r="D128" s="153"/>
      <c r="E128" s="153"/>
      <c r="F128" s="229" t="s">
        <v>67</v>
      </c>
      <c r="G128" s="224">
        <v>1</v>
      </c>
      <c r="H128" s="152"/>
      <c r="I128" s="152">
        <f t="shared" si="10"/>
        <v>0</v>
      </c>
    </row>
    <row r="129" spans="1:9" ht="44.25" customHeight="1" x14ac:dyDescent="0.2">
      <c r="A129" s="150">
        <f t="shared" si="11"/>
        <v>95</v>
      </c>
      <c r="B129" s="151" t="s">
        <v>491</v>
      </c>
      <c r="C129" s="285" t="s">
        <v>359</v>
      </c>
      <c r="D129" s="153"/>
      <c r="E129" s="153"/>
      <c r="F129" s="224" t="s">
        <v>67</v>
      </c>
      <c r="G129" s="224">
        <v>4</v>
      </c>
      <c r="H129" s="152"/>
      <c r="I129" s="152">
        <f t="shared" si="10"/>
        <v>0</v>
      </c>
    </row>
    <row r="130" spans="1:9" ht="36" customHeight="1" x14ac:dyDescent="0.2">
      <c r="A130" s="150">
        <f t="shared" si="11"/>
        <v>96</v>
      </c>
      <c r="B130" s="151" t="s">
        <v>492</v>
      </c>
      <c r="C130" s="285" t="s">
        <v>360</v>
      </c>
      <c r="D130" s="153"/>
      <c r="E130" s="153"/>
      <c r="F130" s="224" t="s">
        <v>67</v>
      </c>
      <c r="G130" s="224">
        <v>4</v>
      </c>
      <c r="H130" s="152"/>
      <c r="I130" s="152">
        <f t="shared" si="10"/>
        <v>0</v>
      </c>
    </row>
    <row r="131" spans="1:9" ht="36.75" customHeight="1" x14ac:dyDescent="0.2">
      <c r="A131" s="150">
        <f t="shared" si="11"/>
        <v>97</v>
      </c>
      <c r="B131" s="151" t="s">
        <v>493</v>
      </c>
      <c r="C131" s="285" t="s">
        <v>494</v>
      </c>
      <c r="D131" s="153"/>
      <c r="E131" s="153"/>
      <c r="F131" s="224" t="s">
        <v>23</v>
      </c>
      <c r="G131" s="224">
        <v>3</v>
      </c>
      <c r="H131" s="152"/>
      <c r="I131" s="152">
        <f t="shared" si="10"/>
        <v>0</v>
      </c>
    </row>
    <row r="132" spans="1:9" ht="36" customHeight="1" x14ac:dyDescent="0.2">
      <c r="A132" s="150">
        <f t="shared" si="11"/>
        <v>98</v>
      </c>
      <c r="B132" s="151" t="s">
        <v>495</v>
      </c>
      <c r="C132" s="285" t="s">
        <v>496</v>
      </c>
      <c r="D132" s="153"/>
      <c r="E132" s="153"/>
      <c r="F132" s="224" t="s">
        <v>23</v>
      </c>
      <c r="G132" s="224">
        <v>1</v>
      </c>
      <c r="H132" s="152"/>
      <c r="I132" s="152">
        <f t="shared" si="10"/>
        <v>0</v>
      </c>
    </row>
    <row r="133" spans="1:9" ht="47.25" customHeight="1" x14ac:dyDescent="0.2">
      <c r="A133" s="150">
        <f t="shared" si="11"/>
        <v>99</v>
      </c>
      <c r="B133" s="151" t="s">
        <v>497</v>
      </c>
      <c r="C133" s="285" t="s">
        <v>498</v>
      </c>
      <c r="D133" s="153"/>
      <c r="E133" s="153"/>
      <c r="F133" s="224" t="s">
        <v>67</v>
      </c>
      <c r="G133" s="224">
        <v>1</v>
      </c>
      <c r="H133" s="152"/>
      <c r="I133" s="152">
        <f t="shared" si="10"/>
        <v>0</v>
      </c>
    </row>
    <row r="134" spans="1:9" ht="45" customHeight="1" x14ac:dyDescent="0.2">
      <c r="A134" s="150">
        <f t="shared" si="11"/>
        <v>100</v>
      </c>
      <c r="B134" s="151" t="s">
        <v>499</v>
      </c>
      <c r="C134" s="285" t="s">
        <v>500</v>
      </c>
      <c r="D134" s="153"/>
      <c r="E134" s="153"/>
      <c r="F134" s="224" t="s">
        <v>67</v>
      </c>
      <c r="G134" s="224">
        <v>1</v>
      </c>
      <c r="H134" s="152"/>
      <c r="I134" s="152">
        <f t="shared" si="10"/>
        <v>0</v>
      </c>
    </row>
    <row r="135" spans="1:9" ht="130.5" customHeight="1" x14ac:dyDescent="0.2">
      <c r="A135" s="150">
        <f t="shared" si="11"/>
        <v>101</v>
      </c>
      <c r="B135" s="151" t="s">
        <v>501</v>
      </c>
      <c r="C135" s="225" t="s">
        <v>502</v>
      </c>
      <c r="D135" s="153"/>
      <c r="E135" s="153"/>
      <c r="F135" s="232" t="s">
        <v>67</v>
      </c>
      <c r="G135" s="224">
        <v>1</v>
      </c>
      <c r="H135" s="152"/>
      <c r="I135" s="152">
        <f t="shared" si="10"/>
        <v>0</v>
      </c>
    </row>
    <row r="136" spans="1:9" ht="99" customHeight="1" x14ac:dyDescent="0.2">
      <c r="A136" s="150">
        <f t="shared" si="11"/>
        <v>102</v>
      </c>
      <c r="B136" s="151" t="s">
        <v>503</v>
      </c>
      <c r="C136" s="225" t="s">
        <v>504</v>
      </c>
      <c r="D136" s="153"/>
      <c r="E136" s="153"/>
      <c r="F136" s="229" t="s">
        <v>67</v>
      </c>
      <c r="G136" s="224">
        <v>1</v>
      </c>
      <c r="H136" s="152"/>
      <c r="I136" s="152">
        <f t="shared" si="10"/>
        <v>0</v>
      </c>
    </row>
    <row r="137" spans="1:9" ht="40.5" customHeight="1" x14ac:dyDescent="0.2">
      <c r="A137" s="150">
        <f t="shared" si="11"/>
        <v>103</v>
      </c>
      <c r="B137" s="151" t="s">
        <v>505</v>
      </c>
      <c r="C137" s="285" t="s">
        <v>295</v>
      </c>
      <c r="D137" s="153"/>
      <c r="E137" s="153"/>
      <c r="F137" s="224" t="s">
        <v>23</v>
      </c>
      <c r="G137" s="224">
        <v>1</v>
      </c>
      <c r="H137" s="152"/>
      <c r="I137" s="152">
        <f t="shared" si="10"/>
        <v>0</v>
      </c>
    </row>
    <row r="138" spans="1:9" ht="51.75" customHeight="1" x14ac:dyDescent="0.2">
      <c r="A138" s="150">
        <f t="shared" si="11"/>
        <v>104</v>
      </c>
      <c r="B138" s="151" t="s">
        <v>506</v>
      </c>
      <c r="C138" s="285" t="s">
        <v>507</v>
      </c>
      <c r="D138" s="153"/>
      <c r="E138" s="153"/>
      <c r="F138" s="227" t="s">
        <v>67</v>
      </c>
      <c r="G138" s="224">
        <v>1</v>
      </c>
      <c r="H138" s="152"/>
      <c r="I138" s="152">
        <f t="shared" si="10"/>
        <v>0</v>
      </c>
    </row>
    <row r="139" spans="1:9" ht="38.25" customHeight="1" x14ac:dyDescent="0.2">
      <c r="A139" s="150">
        <f t="shared" si="11"/>
        <v>105</v>
      </c>
      <c r="B139" s="151" t="s">
        <v>508</v>
      </c>
      <c r="C139" s="228" t="s">
        <v>299</v>
      </c>
      <c r="D139" s="153"/>
      <c r="E139" s="153"/>
      <c r="F139" s="224" t="s">
        <v>67</v>
      </c>
      <c r="G139" s="224">
        <v>1</v>
      </c>
      <c r="H139" s="152"/>
      <c r="I139" s="152">
        <f t="shared" si="10"/>
        <v>0</v>
      </c>
    </row>
    <row r="140" spans="1:9" ht="45.75" customHeight="1" x14ac:dyDescent="0.2">
      <c r="A140" s="150">
        <f t="shared" si="11"/>
        <v>106</v>
      </c>
      <c r="B140" s="151" t="s">
        <v>509</v>
      </c>
      <c r="C140" s="225" t="s">
        <v>68</v>
      </c>
      <c r="D140" s="153"/>
      <c r="E140" s="153"/>
      <c r="F140" s="229" t="s">
        <v>67</v>
      </c>
      <c r="G140" s="224">
        <v>1</v>
      </c>
      <c r="H140" s="152"/>
      <c r="I140" s="152">
        <f t="shared" si="10"/>
        <v>0</v>
      </c>
    </row>
    <row r="141" spans="1:9" ht="15" customHeight="1" x14ac:dyDescent="0.2">
      <c r="A141" s="150">
        <f t="shared" si="11"/>
        <v>107</v>
      </c>
      <c r="B141" s="151" t="s">
        <v>510</v>
      </c>
      <c r="C141" s="225" t="s">
        <v>69</v>
      </c>
      <c r="D141" s="153"/>
      <c r="E141" s="153"/>
      <c r="F141" s="224" t="s">
        <v>67</v>
      </c>
      <c r="G141" s="224">
        <v>1</v>
      </c>
      <c r="H141" s="152"/>
      <c r="I141" s="152">
        <f t="shared" si="10"/>
        <v>0</v>
      </c>
    </row>
    <row r="142" spans="1:9" ht="15" customHeight="1" x14ac:dyDescent="0.2">
      <c r="A142" s="150">
        <f t="shared" si="11"/>
        <v>108</v>
      </c>
      <c r="B142" s="151" t="s">
        <v>511</v>
      </c>
      <c r="C142" s="230" t="s">
        <v>303</v>
      </c>
      <c r="D142" s="153"/>
      <c r="E142" s="153"/>
      <c r="F142" s="229" t="s">
        <v>67</v>
      </c>
      <c r="G142" s="224">
        <v>1</v>
      </c>
      <c r="H142" s="152"/>
      <c r="I142" s="152">
        <f t="shared" si="10"/>
        <v>0</v>
      </c>
    </row>
    <row r="143" spans="1:9" ht="44.25" customHeight="1" x14ac:dyDescent="0.2">
      <c r="A143" s="150">
        <f t="shared" si="11"/>
        <v>109</v>
      </c>
      <c r="B143" s="151" t="s">
        <v>512</v>
      </c>
      <c r="C143" s="228" t="s">
        <v>513</v>
      </c>
      <c r="D143" s="153"/>
      <c r="E143" s="153"/>
      <c r="F143" s="229" t="s">
        <v>67</v>
      </c>
      <c r="G143" s="224">
        <v>1</v>
      </c>
      <c r="H143" s="152"/>
      <c r="I143" s="152">
        <f t="shared" si="10"/>
        <v>0</v>
      </c>
    </row>
    <row r="144" spans="1:9" ht="48" customHeight="1" x14ac:dyDescent="0.2">
      <c r="A144" s="150">
        <f t="shared" si="11"/>
        <v>110</v>
      </c>
      <c r="B144" s="151" t="s">
        <v>514</v>
      </c>
      <c r="C144" s="231" t="s">
        <v>515</v>
      </c>
      <c r="D144" s="153"/>
      <c r="E144" s="153"/>
      <c r="F144" s="224" t="s">
        <v>67</v>
      </c>
      <c r="G144" s="224">
        <v>1</v>
      </c>
      <c r="H144" s="152"/>
      <c r="I144" s="152">
        <f t="shared" si="10"/>
        <v>0</v>
      </c>
    </row>
    <row r="145" spans="1:9" ht="372.75" customHeight="1" x14ac:dyDescent="0.2">
      <c r="A145" s="150">
        <f t="shared" si="11"/>
        <v>111</v>
      </c>
      <c r="B145" s="151" t="s">
        <v>516</v>
      </c>
      <c r="C145" s="230" t="s">
        <v>581</v>
      </c>
      <c r="D145" s="153"/>
      <c r="E145" s="153"/>
      <c r="F145" s="224" t="s">
        <v>66</v>
      </c>
      <c r="G145" s="224">
        <v>1</v>
      </c>
      <c r="H145" s="330"/>
      <c r="I145" s="152">
        <f t="shared" si="10"/>
        <v>0</v>
      </c>
    </row>
    <row r="146" spans="1:9" ht="36.75" customHeight="1" x14ac:dyDescent="0.2">
      <c r="A146" s="150">
        <f t="shared" si="11"/>
        <v>112</v>
      </c>
      <c r="B146" s="151" t="s">
        <v>517</v>
      </c>
      <c r="C146" s="285" t="s">
        <v>295</v>
      </c>
      <c r="D146" s="153"/>
      <c r="E146" s="153"/>
      <c r="F146" s="224" t="s">
        <v>23</v>
      </c>
      <c r="G146" s="224">
        <v>1</v>
      </c>
      <c r="H146" s="152"/>
      <c r="I146" s="152">
        <f t="shared" si="10"/>
        <v>0</v>
      </c>
    </row>
    <row r="147" spans="1:9" ht="51" customHeight="1" x14ac:dyDescent="0.2">
      <c r="A147" s="150">
        <f t="shared" si="11"/>
        <v>113</v>
      </c>
      <c r="B147" s="151" t="s">
        <v>518</v>
      </c>
      <c r="C147" s="285" t="s">
        <v>519</v>
      </c>
      <c r="D147" s="153"/>
      <c r="E147" s="153"/>
      <c r="F147" s="224" t="s">
        <v>67</v>
      </c>
      <c r="G147" s="224">
        <v>1</v>
      </c>
      <c r="H147" s="152"/>
      <c r="I147" s="152">
        <f t="shared" si="10"/>
        <v>0</v>
      </c>
    </row>
    <row r="148" spans="1:9" ht="33.75" x14ac:dyDescent="0.2">
      <c r="A148" s="150">
        <f t="shared" si="11"/>
        <v>114</v>
      </c>
      <c r="B148" s="151" t="s">
        <v>520</v>
      </c>
      <c r="C148" s="285" t="s">
        <v>521</v>
      </c>
      <c r="D148" s="153"/>
      <c r="E148" s="153"/>
      <c r="F148" s="224" t="s">
        <v>67</v>
      </c>
      <c r="G148" s="224">
        <v>1</v>
      </c>
      <c r="H148" s="152"/>
      <c r="I148" s="152">
        <f t="shared" si="10"/>
        <v>0</v>
      </c>
    </row>
    <row r="149" spans="1:9" ht="148.5" customHeight="1" x14ac:dyDescent="0.2">
      <c r="A149" s="150">
        <f t="shared" si="11"/>
        <v>115</v>
      </c>
      <c r="B149" s="151" t="s">
        <v>522</v>
      </c>
      <c r="C149" s="225" t="s">
        <v>523</v>
      </c>
      <c r="D149" s="153"/>
      <c r="E149" s="153"/>
      <c r="F149" s="232" t="s">
        <v>67</v>
      </c>
      <c r="G149" s="224">
        <v>1</v>
      </c>
      <c r="H149" s="152"/>
      <c r="I149" s="152">
        <f t="shared" si="10"/>
        <v>0</v>
      </c>
    </row>
    <row r="150" spans="1:9" ht="93" customHeight="1" x14ac:dyDescent="0.2">
      <c r="A150" s="150">
        <f t="shared" si="11"/>
        <v>116</v>
      </c>
      <c r="B150" s="151" t="s">
        <v>524</v>
      </c>
      <c r="C150" s="225" t="s">
        <v>525</v>
      </c>
      <c r="D150" s="153"/>
      <c r="E150" s="153"/>
      <c r="F150" s="229" t="s">
        <v>67</v>
      </c>
      <c r="G150" s="224">
        <v>1</v>
      </c>
      <c r="H150" s="152"/>
      <c r="I150" s="152">
        <f t="shared" si="10"/>
        <v>0</v>
      </c>
    </row>
    <row r="151" spans="1:9" ht="48.75" customHeight="1" x14ac:dyDescent="0.2">
      <c r="A151" s="150">
        <f t="shared" si="11"/>
        <v>117</v>
      </c>
      <c r="B151" s="151" t="s">
        <v>526</v>
      </c>
      <c r="C151" s="285" t="s">
        <v>527</v>
      </c>
      <c r="D151" s="153"/>
      <c r="E151" s="153"/>
      <c r="F151" s="227" t="s">
        <v>67</v>
      </c>
      <c r="G151" s="224">
        <v>1</v>
      </c>
      <c r="H151" s="152"/>
      <c r="I151" s="152">
        <f t="shared" si="10"/>
        <v>0</v>
      </c>
    </row>
    <row r="152" spans="1:9" s="235" customFormat="1" ht="33.75" x14ac:dyDescent="0.2">
      <c r="A152" s="150">
        <f t="shared" si="11"/>
        <v>118</v>
      </c>
      <c r="B152" s="151" t="s">
        <v>528</v>
      </c>
      <c r="C152" s="285" t="s">
        <v>494</v>
      </c>
      <c r="D152" s="153"/>
      <c r="E152" s="153"/>
      <c r="F152" s="224" t="s">
        <v>23</v>
      </c>
      <c r="G152" s="224">
        <v>1</v>
      </c>
      <c r="H152" s="152"/>
      <c r="I152" s="152">
        <f t="shared" si="10"/>
        <v>0</v>
      </c>
    </row>
    <row r="153" spans="1:9" s="235" customFormat="1" ht="45" x14ac:dyDescent="0.2">
      <c r="A153" s="150">
        <f t="shared" si="11"/>
        <v>119</v>
      </c>
      <c r="B153" s="151" t="s">
        <v>529</v>
      </c>
      <c r="C153" s="285" t="s">
        <v>530</v>
      </c>
      <c r="D153" s="153"/>
      <c r="E153" s="153"/>
      <c r="F153" s="227" t="s">
        <v>67</v>
      </c>
      <c r="G153" s="224">
        <v>1</v>
      </c>
      <c r="H153" s="152"/>
      <c r="I153" s="152">
        <f t="shared" si="10"/>
        <v>0</v>
      </c>
    </row>
    <row r="154" spans="1:9" s="235" customFormat="1" ht="45" x14ac:dyDescent="0.2">
      <c r="A154" s="150">
        <f t="shared" si="11"/>
        <v>120</v>
      </c>
      <c r="B154" s="151" t="s">
        <v>531</v>
      </c>
      <c r="C154" s="285" t="s">
        <v>532</v>
      </c>
      <c r="D154" s="153"/>
      <c r="E154" s="153"/>
      <c r="F154" s="227" t="s">
        <v>67</v>
      </c>
      <c r="G154" s="224">
        <v>1</v>
      </c>
      <c r="H154" s="152"/>
      <c r="I154" s="152">
        <f t="shared" si="10"/>
        <v>0</v>
      </c>
    </row>
    <row r="155" spans="1:9" s="235" customFormat="1" ht="33.75" x14ac:dyDescent="0.2">
      <c r="A155" s="150">
        <f t="shared" si="11"/>
        <v>121</v>
      </c>
      <c r="B155" s="151" t="s">
        <v>533</v>
      </c>
      <c r="C155" s="285" t="s">
        <v>534</v>
      </c>
      <c r="D155" s="153"/>
      <c r="E155" s="153"/>
      <c r="F155" s="224" t="s">
        <v>23</v>
      </c>
      <c r="G155" s="224">
        <v>1</v>
      </c>
      <c r="H155" s="152"/>
      <c r="I155" s="152">
        <f t="shared" si="10"/>
        <v>0</v>
      </c>
    </row>
    <row r="156" spans="1:9" s="235" customFormat="1" ht="56.25" x14ac:dyDescent="0.2">
      <c r="A156" s="150">
        <f t="shared" si="11"/>
        <v>122</v>
      </c>
      <c r="B156" s="151" t="s">
        <v>535</v>
      </c>
      <c r="C156" s="225" t="s">
        <v>536</v>
      </c>
      <c r="D156" s="153"/>
      <c r="E156" s="153"/>
      <c r="F156" s="224" t="s">
        <v>67</v>
      </c>
      <c r="G156" s="224">
        <v>1</v>
      </c>
      <c r="H156" s="152"/>
      <c r="I156" s="152">
        <f t="shared" si="10"/>
        <v>0</v>
      </c>
    </row>
    <row r="157" spans="1:9" s="235" customFormat="1" ht="33.75" x14ac:dyDescent="0.2">
      <c r="A157" s="150">
        <f t="shared" si="11"/>
        <v>123</v>
      </c>
      <c r="B157" s="151" t="s">
        <v>537</v>
      </c>
      <c r="C157" s="285" t="s">
        <v>538</v>
      </c>
      <c r="D157" s="153"/>
      <c r="E157" s="153"/>
      <c r="F157" s="224" t="s">
        <v>23</v>
      </c>
      <c r="G157" s="224">
        <v>8</v>
      </c>
      <c r="H157" s="152"/>
      <c r="I157" s="152">
        <f t="shared" si="10"/>
        <v>0</v>
      </c>
    </row>
    <row r="158" spans="1:9" s="235" customFormat="1" ht="45" x14ac:dyDescent="0.2">
      <c r="A158" s="150">
        <f t="shared" si="11"/>
        <v>124</v>
      </c>
      <c r="B158" s="151" t="s">
        <v>539</v>
      </c>
      <c r="C158" s="285" t="s">
        <v>540</v>
      </c>
      <c r="D158" s="153"/>
      <c r="E158" s="153"/>
      <c r="F158" s="227" t="s">
        <v>67</v>
      </c>
      <c r="G158" s="224">
        <v>1</v>
      </c>
      <c r="H158" s="152"/>
      <c r="I158" s="152">
        <f t="shared" si="10"/>
        <v>0</v>
      </c>
    </row>
    <row r="159" spans="1:9" s="235" customFormat="1" ht="45" x14ac:dyDescent="0.2">
      <c r="A159" s="150">
        <f t="shared" si="11"/>
        <v>125</v>
      </c>
      <c r="B159" s="151" t="s">
        <v>541</v>
      </c>
      <c r="C159" s="285" t="s">
        <v>542</v>
      </c>
      <c r="D159" s="153"/>
      <c r="E159" s="153"/>
      <c r="F159" s="227" t="s">
        <v>67</v>
      </c>
      <c r="G159" s="224">
        <v>1</v>
      </c>
      <c r="H159" s="152"/>
      <c r="I159" s="152">
        <f t="shared" si="10"/>
        <v>0</v>
      </c>
    </row>
    <row r="160" spans="1:9" s="235" customFormat="1" ht="45" x14ac:dyDescent="0.2">
      <c r="A160" s="150">
        <f t="shared" si="11"/>
        <v>126</v>
      </c>
      <c r="B160" s="151" t="s">
        <v>543</v>
      </c>
      <c r="C160" s="285" t="s">
        <v>544</v>
      </c>
      <c r="D160" s="153"/>
      <c r="E160" s="153"/>
      <c r="F160" s="224" t="s">
        <v>67</v>
      </c>
      <c r="G160" s="224">
        <v>1</v>
      </c>
      <c r="H160" s="152"/>
      <c r="I160" s="152">
        <f t="shared" si="10"/>
        <v>0</v>
      </c>
    </row>
    <row r="161" spans="1:9" s="235" customFormat="1" ht="33.75" x14ac:dyDescent="0.2">
      <c r="A161" s="150">
        <f t="shared" si="11"/>
        <v>127</v>
      </c>
      <c r="B161" s="151" t="s">
        <v>545</v>
      </c>
      <c r="C161" s="285" t="s">
        <v>546</v>
      </c>
      <c r="D161" s="153"/>
      <c r="E161" s="153"/>
      <c r="F161" s="224" t="s">
        <v>67</v>
      </c>
      <c r="G161" s="224">
        <v>1</v>
      </c>
      <c r="H161" s="152"/>
      <c r="I161" s="152">
        <f t="shared" si="10"/>
        <v>0</v>
      </c>
    </row>
    <row r="162" spans="1:9" s="235" customFormat="1" ht="45" x14ac:dyDescent="0.2">
      <c r="A162" s="150">
        <f t="shared" si="11"/>
        <v>128</v>
      </c>
      <c r="B162" s="151" t="s">
        <v>547</v>
      </c>
      <c r="C162" s="285" t="s">
        <v>548</v>
      </c>
      <c r="D162" s="153"/>
      <c r="E162" s="153"/>
      <c r="F162" s="224" t="s">
        <v>67</v>
      </c>
      <c r="G162" s="224">
        <v>3</v>
      </c>
      <c r="H162" s="152"/>
      <c r="I162" s="152">
        <f t="shared" si="10"/>
        <v>0</v>
      </c>
    </row>
    <row r="163" spans="1:9" s="235" customFormat="1" ht="33.75" x14ac:dyDescent="0.2">
      <c r="A163" s="150">
        <f t="shared" si="11"/>
        <v>129</v>
      </c>
      <c r="B163" s="151" t="s">
        <v>549</v>
      </c>
      <c r="C163" s="285" t="s">
        <v>550</v>
      </c>
      <c r="D163" s="153"/>
      <c r="E163" s="153"/>
      <c r="F163" s="224" t="s">
        <v>67</v>
      </c>
      <c r="G163" s="224">
        <v>3</v>
      </c>
      <c r="H163" s="152"/>
      <c r="I163" s="152">
        <f t="shared" si="10"/>
        <v>0</v>
      </c>
    </row>
    <row r="164" spans="1:9" s="235" customFormat="1" ht="45" x14ac:dyDescent="0.2">
      <c r="A164" s="150">
        <f t="shared" si="11"/>
        <v>130</v>
      </c>
      <c r="B164" s="151" t="s">
        <v>551</v>
      </c>
      <c r="C164" s="225" t="s">
        <v>552</v>
      </c>
      <c r="D164" s="153"/>
      <c r="E164" s="153"/>
      <c r="F164" s="229" t="s">
        <v>67</v>
      </c>
      <c r="G164" s="224">
        <v>1</v>
      </c>
      <c r="H164" s="152"/>
      <c r="I164" s="152">
        <f t="shared" si="10"/>
        <v>0</v>
      </c>
    </row>
    <row r="165" spans="1:9" s="235" customFormat="1" ht="33.75" x14ac:dyDescent="0.2">
      <c r="A165" s="150">
        <f t="shared" si="11"/>
        <v>131</v>
      </c>
      <c r="B165" s="151" t="s">
        <v>553</v>
      </c>
      <c r="C165" s="285" t="s">
        <v>554</v>
      </c>
      <c r="D165" s="153"/>
      <c r="E165" s="153"/>
      <c r="F165" s="227" t="s">
        <v>67</v>
      </c>
      <c r="G165" s="224">
        <v>1</v>
      </c>
      <c r="H165" s="152"/>
      <c r="I165" s="152">
        <f t="shared" si="10"/>
        <v>0</v>
      </c>
    </row>
    <row r="166" spans="1:9" s="235" customFormat="1" ht="11.25" x14ac:dyDescent="0.2">
      <c r="A166" s="150">
        <f t="shared" si="11"/>
        <v>132</v>
      </c>
      <c r="B166" s="151" t="s">
        <v>555</v>
      </c>
      <c r="C166" s="328" t="s">
        <v>556</v>
      </c>
      <c r="D166" s="153"/>
      <c r="E166" s="153"/>
      <c r="F166" s="224" t="s">
        <v>67</v>
      </c>
      <c r="G166" s="224">
        <v>1</v>
      </c>
      <c r="H166" s="152"/>
      <c r="I166" s="152">
        <f t="shared" si="10"/>
        <v>0</v>
      </c>
    </row>
    <row r="167" spans="1:9" s="235" customFormat="1" ht="22.5" x14ac:dyDescent="0.2">
      <c r="A167" s="150">
        <f t="shared" si="11"/>
        <v>133</v>
      </c>
      <c r="B167" s="151" t="s">
        <v>557</v>
      </c>
      <c r="C167" s="328" t="s">
        <v>558</v>
      </c>
      <c r="D167" s="153"/>
      <c r="E167" s="153"/>
      <c r="F167" s="224" t="s">
        <v>67</v>
      </c>
      <c r="G167" s="224">
        <v>2</v>
      </c>
      <c r="H167" s="152"/>
      <c r="I167" s="152">
        <f t="shared" si="10"/>
        <v>0</v>
      </c>
    </row>
    <row r="168" spans="1:9" s="235" customFormat="1" ht="11.25" x14ac:dyDescent="0.2">
      <c r="A168" s="150">
        <f t="shared" si="11"/>
        <v>134</v>
      </c>
      <c r="B168" s="151" t="s">
        <v>559</v>
      </c>
      <c r="C168" s="231" t="s">
        <v>560</v>
      </c>
      <c r="D168" s="153"/>
      <c r="E168" s="153"/>
      <c r="F168" s="224" t="s">
        <v>67</v>
      </c>
      <c r="G168" s="224">
        <v>1</v>
      </c>
      <c r="H168" s="152"/>
      <c r="I168" s="152">
        <f t="shared" si="10"/>
        <v>0</v>
      </c>
    </row>
    <row r="169" spans="1:9" s="235" customFormat="1" ht="11.25" x14ac:dyDescent="0.2">
      <c r="A169" s="150">
        <f t="shared" si="11"/>
        <v>135</v>
      </c>
      <c r="B169" s="151" t="s">
        <v>561</v>
      </c>
      <c r="C169" s="225" t="s">
        <v>562</v>
      </c>
      <c r="D169" s="153"/>
      <c r="E169" s="153"/>
      <c r="F169" s="229" t="s">
        <v>23</v>
      </c>
      <c r="G169" s="224">
        <v>6</v>
      </c>
      <c r="H169" s="152"/>
      <c r="I169" s="152">
        <f t="shared" si="10"/>
        <v>0</v>
      </c>
    </row>
    <row r="170" spans="1:9" s="235" customFormat="1" ht="78.75" x14ac:dyDescent="0.2">
      <c r="A170" s="150">
        <f t="shared" si="11"/>
        <v>136</v>
      </c>
      <c r="B170" s="151" t="s">
        <v>563</v>
      </c>
      <c r="C170" s="225" t="s">
        <v>564</v>
      </c>
      <c r="D170" s="153"/>
      <c r="E170" s="153"/>
      <c r="F170" s="224" t="s">
        <v>66</v>
      </c>
      <c r="G170" s="224">
        <v>2</v>
      </c>
      <c r="H170" s="152"/>
      <c r="I170" s="152">
        <f t="shared" si="10"/>
        <v>0</v>
      </c>
    </row>
    <row r="171" spans="1:9" s="235" customFormat="1" ht="79.5" thickBot="1" x14ac:dyDescent="0.25">
      <c r="A171" s="150">
        <f t="shared" si="11"/>
        <v>137</v>
      </c>
      <c r="B171" s="151" t="s">
        <v>565</v>
      </c>
      <c r="C171" s="225" t="s">
        <v>566</v>
      </c>
      <c r="D171" s="153"/>
      <c r="E171" s="153"/>
      <c r="F171" s="224" t="s">
        <v>66</v>
      </c>
      <c r="G171" s="224">
        <v>2</v>
      </c>
      <c r="H171" s="152"/>
      <c r="I171" s="152">
        <f t="shared" si="10"/>
        <v>0</v>
      </c>
    </row>
    <row r="172" spans="1:9" s="235" customFormat="1" ht="13.5" thickBot="1" x14ac:dyDescent="0.25">
      <c r="A172" s="329"/>
      <c r="B172" s="155"/>
      <c r="C172" s="156" t="s">
        <v>567</v>
      </c>
      <c r="D172" s="157"/>
      <c r="E172" s="158"/>
      <c r="F172" s="158"/>
      <c r="G172" s="159"/>
      <c r="H172" s="160"/>
      <c r="I172" s="332">
        <f>SUM(I118:I171)</f>
        <v>0</v>
      </c>
    </row>
    <row r="173" spans="1:9" s="235" customFormat="1" x14ac:dyDescent="0.2">
      <c r="A173" s="278"/>
      <c r="B173" s="279"/>
      <c r="C173" s="280"/>
      <c r="D173" s="281"/>
      <c r="E173" s="282"/>
      <c r="F173" s="282"/>
      <c r="G173" s="283"/>
      <c r="H173" s="284"/>
      <c r="I173" s="333"/>
    </row>
    <row r="174" spans="1:9" s="235" customFormat="1" ht="11.25" x14ac:dyDescent="0.2">
      <c r="A174" s="161"/>
      <c r="B174" s="161"/>
      <c r="C174" s="162"/>
      <c r="D174" s="163"/>
      <c r="E174" s="163"/>
      <c r="F174" s="164"/>
      <c r="G174" s="164"/>
      <c r="H174" s="165"/>
      <c r="I174" s="336"/>
    </row>
    <row r="175" spans="1:9" s="235" customFormat="1" x14ac:dyDescent="0.2">
      <c r="A175" s="270" t="s">
        <v>21</v>
      </c>
      <c r="B175" s="271" t="s">
        <v>86</v>
      </c>
      <c r="C175" s="272" t="s">
        <v>71</v>
      </c>
      <c r="D175" s="273"/>
      <c r="E175" s="273"/>
      <c r="F175" s="274"/>
      <c r="G175" s="275"/>
      <c r="H175" s="276"/>
      <c r="I175" s="334"/>
    </row>
    <row r="176" spans="1:9" s="235" customFormat="1" ht="90" x14ac:dyDescent="0.2">
      <c r="A176" s="150">
        <f>A114+1</f>
        <v>84</v>
      </c>
      <c r="B176" s="151" t="s">
        <v>87</v>
      </c>
      <c r="C176" s="286" t="s">
        <v>568</v>
      </c>
      <c r="D176" s="153"/>
      <c r="E176" s="153"/>
      <c r="F176" s="232" t="s">
        <v>66</v>
      </c>
      <c r="G176" s="232">
        <v>1</v>
      </c>
      <c r="H176" s="152"/>
      <c r="I176" s="152">
        <f t="shared" ref="I176:I182" si="12">G176*H176</f>
        <v>0</v>
      </c>
    </row>
    <row r="177" spans="1:9" s="235" customFormat="1" ht="135" x14ac:dyDescent="0.2">
      <c r="A177" s="150">
        <f t="shared" ref="A177:A191" si="13">A176+1</f>
        <v>85</v>
      </c>
      <c r="B177" s="151" t="s">
        <v>380</v>
      </c>
      <c r="C177" s="286" t="s">
        <v>569</v>
      </c>
      <c r="D177" s="153"/>
      <c r="E177" s="153"/>
      <c r="F177" s="232" t="s">
        <v>66</v>
      </c>
      <c r="G177" s="232">
        <v>1</v>
      </c>
      <c r="H177" s="152"/>
      <c r="I177" s="152">
        <f t="shared" si="12"/>
        <v>0</v>
      </c>
    </row>
    <row r="178" spans="1:9" s="235" customFormat="1" ht="67.5" x14ac:dyDescent="0.2">
      <c r="A178" s="150">
        <f t="shared" si="13"/>
        <v>86</v>
      </c>
      <c r="B178" s="151" t="s">
        <v>381</v>
      </c>
      <c r="C178" s="286" t="s">
        <v>454</v>
      </c>
      <c r="D178" s="153"/>
      <c r="E178" s="153"/>
      <c r="F178" s="232" t="s">
        <v>66</v>
      </c>
      <c r="G178" s="232">
        <v>1</v>
      </c>
      <c r="H178" s="152"/>
      <c r="I178" s="152">
        <f t="shared" si="12"/>
        <v>0</v>
      </c>
    </row>
    <row r="179" spans="1:9" s="235" customFormat="1" ht="11.25" x14ac:dyDescent="0.2">
      <c r="A179" s="150">
        <f t="shared" si="13"/>
        <v>87</v>
      </c>
      <c r="B179" s="151" t="s">
        <v>382</v>
      </c>
      <c r="C179" s="225" t="s">
        <v>72</v>
      </c>
      <c r="D179" s="153"/>
      <c r="E179" s="153"/>
      <c r="F179" s="232" t="s">
        <v>66</v>
      </c>
      <c r="G179" s="232">
        <v>1</v>
      </c>
      <c r="H179" s="152"/>
      <c r="I179" s="152">
        <f t="shared" si="12"/>
        <v>0</v>
      </c>
    </row>
    <row r="180" spans="1:9" s="235" customFormat="1" ht="11.25" x14ac:dyDescent="0.2">
      <c r="A180" s="150">
        <f t="shared" si="13"/>
        <v>88</v>
      </c>
      <c r="B180" s="151" t="s">
        <v>383</v>
      </c>
      <c r="C180" s="225" t="s">
        <v>73</v>
      </c>
      <c r="D180" s="153"/>
      <c r="E180" s="153"/>
      <c r="F180" s="232" t="s">
        <v>66</v>
      </c>
      <c r="G180" s="232">
        <v>1</v>
      </c>
      <c r="H180" s="152"/>
      <c r="I180" s="152">
        <f t="shared" si="12"/>
        <v>0</v>
      </c>
    </row>
    <row r="181" spans="1:9" s="235" customFormat="1" ht="11.25" x14ac:dyDescent="0.2">
      <c r="A181" s="150">
        <f t="shared" si="13"/>
        <v>89</v>
      </c>
      <c r="B181" s="151" t="s">
        <v>384</v>
      </c>
      <c r="C181" s="225" t="s">
        <v>90</v>
      </c>
      <c r="D181" s="153"/>
      <c r="E181" s="153"/>
      <c r="F181" s="232" t="s">
        <v>66</v>
      </c>
      <c r="G181" s="232">
        <v>1</v>
      </c>
      <c r="H181" s="152"/>
      <c r="I181" s="152">
        <f t="shared" si="12"/>
        <v>0</v>
      </c>
    </row>
    <row r="182" spans="1:9" s="235" customFormat="1" ht="12" thickBot="1" x14ac:dyDescent="0.25">
      <c r="A182" s="150">
        <f t="shared" si="13"/>
        <v>90</v>
      </c>
      <c r="B182" s="151" t="s">
        <v>455</v>
      </c>
      <c r="C182" s="286" t="s">
        <v>74</v>
      </c>
      <c r="D182" s="153"/>
      <c r="E182" s="153"/>
      <c r="F182" s="232" t="s">
        <v>66</v>
      </c>
      <c r="G182" s="232">
        <v>1</v>
      </c>
      <c r="H182" s="152"/>
      <c r="I182" s="152">
        <f t="shared" si="12"/>
        <v>0</v>
      </c>
    </row>
    <row r="183" spans="1:9" s="235" customFormat="1" ht="13.5" thickBot="1" x14ac:dyDescent="0.25">
      <c r="A183" s="154"/>
      <c r="B183" s="155"/>
      <c r="C183" s="156" t="s">
        <v>398</v>
      </c>
      <c r="D183" s="157"/>
      <c r="E183" s="158"/>
      <c r="F183" s="158"/>
      <c r="G183" s="159"/>
      <c r="H183" s="160"/>
      <c r="I183" s="332">
        <f>SUM(I176:I182)</f>
        <v>0</v>
      </c>
    </row>
    <row r="184" spans="1:9" s="235" customFormat="1" ht="11.25" x14ac:dyDescent="0.2">
      <c r="A184" s="161"/>
      <c r="B184" s="161"/>
      <c r="C184" s="162"/>
      <c r="D184" s="163"/>
      <c r="E184" s="163"/>
      <c r="F184" s="164"/>
      <c r="G184" s="164"/>
      <c r="H184" s="165"/>
      <c r="I184" s="336"/>
    </row>
    <row r="185" spans="1:9" s="235" customFormat="1" x14ac:dyDescent="0.2">
      <c r="A185" s="270" t="s">
        <v>21</v>
      </c>
      <c r="B185" s="271" t="s">
        <v>91</v>
      </c>
      <c r="C185" s="272" t="s">
        <v>77</v>
      </c>
      <c r="D185" s="273"/>
      <c r="E185" s="273"/>
      <c r="F185" s="274"/>
      <c r="G185" s="275"/>
      <c r="H185" s="276"/>
      <c r="I185" s="334"/>
    </row>
    <row r="186" spans="1:9" s="235" customFormat="1" ht="22.5" x14ac:dyDescent="0.2">
      <c r="A186" s="150">
        <f>A182+1</f>
        <v>91</v>
      </c>
      <c r="B186" s="151" t="s">
        <v>88</v>
      </c>
      <c r="C186" s="225" t="s">
        <v>78</v>
      </c>
      <c r="D186" s="153"/>
      <c r="E186" s="153"/>
      <c r="F186" s="232" t="s">
        <v>66</v>
      </c>
      <c r="G186" s="224">
        <v>1</v>
      </c>
      <c r="H186" s="152"/>
      <c r="I186" s="152">
        <f t="shared" ref="I186:I191" si="14">G186*H186</f>
        <v>0</v>
      </c>
    </row>
    <row r="187" spans="1:9" s="235" customFormat="1" ht="22.5" x14ac:dyDescent="0.2">
      <c r="A187" s="150">
        <f t="shared" si="13"/>
        <v>92</v>
      </c>
      <c r="B187" s="151" t="s">
        <v>89</v>
      </c>
      <c r="C187" s="225" t="s">
        <v>385</v>
      </c>
      <c r="D187" s="153"/>
      <c r="E187" s="153"/>
      <c r="F187" s="232" t="s">
        <v>386</v>
      </c>
      <c r="G187" s="224">
        <v>40</v>
      </c>
      <c r="H187" s="152"/>
      <c r="I187" s="152">
        <f t="shared" si="14"/>
        <v>0</v>
      </c>
    </row>
    <row r="188" spans="1:9" s="235" customFormat="1" ht="11.25" x14ac:dyDescent="0.2">
      <c r="A188" s="150">
        <f t="shared" si="13"/>
        <v>93</v>
      </c>
      <c r="B188" s="151" t="s">
        <v>456</v>
      </c>
      <c r="C188" s="286" t="s">
        <v>387</v>
      </c>
      <c r="D188" s="153"/>
      <c r="E188" s="153"/>
      <c r="F188" s="232" t="s">
        <v>386</v>
      </c>
      <c r="G188" s="224">
        <v>8</v>
      </c>
      <c r="H188" s="152"/>
      <c r="I188" s="152">
        <f t="shared" si="14"/>
        <v>0</v>
      </c>
    </row>
    <row r="189" spans="1:9" s="235" customFormat="1" ht="11.25" x14ac:dyDescent="0.2">
      <c r="A189" s="150">
        <f t="shared" si="13"/>
        <v>94</v>
      </c>
      <c r="B189" s="151" t="s">
        <v>457</v>
      </c>
      <c r="C189" s="225" t="s">
        <v>388</v>
      </c>
      <c r="D189" s="153"/>
      <c r="E189" s="153"/>
      <c r="F189" s="232" t="s">
        <v>66</v>
      </c>
      <c r="G189" s="224">
        <v>1</v>
      </c>
      <c r="H189" s="152"/>
      <c r="I189" s="152">
        <f t="shared" si="14"/>
        <v>0</v>
      </c>
    </row>
    <row r="190" spans="1:9" s="235" customFormat="1" ht="33.75" x14ac:dyDescent="0.2">
      <c r="A190" s="150">
        <f t="shared" si="13"/>
        <v>95</v>
      </c>
      <c r="B190" s="151" t="s">
        <v>458</v>
      </c>
      <c r="C190" s="225" t="s">
        <v>389</v>
      </c>
      <c r="D190" s="153"/>
      <c r="E190" s="153"/>
      <c r="F190" s="232" t="s">
        <v>66</v>
      </c>
      <c r="G190" s="224">
        <v>1</v>
      </c>
      <c r="H190" s="152"/>
      <c r="I190" s="152">
        <f t="shared" si="14"/>
        <v>0</v>
      </c>
    </row>
    <row r="191" spans="1:9" s="235" customFormat="1" ht="34.5" thickBot="1" x14ac:dyDescent="0.25">
      <c r="A191" s="150">
        <f t="shared" si="13"/>
        <v>96</v>
      </c>
      <c r="B191" s="151" t="s">
        <v>459</v>
      </c>
      <c r="C191" s="225" t="s">
        <v>390</v>
      </c>
      <c r="D191" s="153"/>
      <c r="E191" s="153"/>
      <c r="F191" s="232" t="s">
        <v>66</v>
      </c>
      <c r="G191" s="224">
        <v>1</v>
      </c>
      <c r="H191" s="152"/>
      <c r="I191" s="152">
        <f t="shared" si="14"/>
        <v>0</v>
      </c>
    </row>
    <row r="192" spans="1:9" s="235" customFormat="1" ht="13.5" thickBot="1" x14ac:dyDescent="0.25">
      <c r="A192" s="154"/>
      <c r="B192" s="155"/>
      <c r="C192" s="156" t="s">
        <v>399</v>
      </c>
      <c r="D192" s="157"/>
      <c r="E192" s="158"/>
      <c r="F192" s="158"/>
      <c r="G192" s="159"/>
      <c r="H192" s="160"/>
      <c r="I192" s="332">
        <f>SUM(I186:I191)</f>
        <v>0</v>
      </c>
    </row>
    <row r="193" spans="1:9" s="235" customFormat="1" ht="11.25" x14ac:dyDescent="0.2">
      <c r="A193" s="161"/>
      <c r="B193" s="161"/>
      <c r="C193" s="162"/>
      <c r="D193" s="163"/>
      <c r="E193" s="163"/>
      <c r="F193" s="164"/>
      <c r="G193" s="164"/>
      <c r="H193" s="165"/>
      <c r="I193" s="336"/>
    </row>
    <row r="194" spans="1:9" s="235" customFormat="1" x14ac:dyDescent="0.2">
      <c r="A194" s="270" t="s">
        <v>21</v>
      </c>
      <c r="B194" s="271" t="s">
        <v>92</v>
      </c>
      <c r="C194" s="272" t="s">
        <v>400</v>
      </c>
      <c r="D194" s="273"/>
      <c r="E194" s="273"/>
      <c r="F194" s="274"/>
      <c r="G194" s="275"/>
      <c r="H194" s="276"/>
      <c r="I194" s="334"/>
    </row>
    <row r="195" spans="1:9" s="235" customFormat="1" ht="169.5" thickBot="1" x14ac:dyDescent="0.25">
      <c r="A195" s="150">
        <f>A191+1</f>
        <v>97</v>
      </c>
      <c r="B195" s="151" t="s">
        <v>93</v>
      </c>
      <c r="C195" s="225" t="s">
        <v>460</v>
      </c>
      <c r="D195" s="153"/>
      <c r="E195" s="153"/>
      <c r="F195" s="232" t="s">
        <v>75</v>
      </c>
      <c r="G195" s="224">
        <v>10</v>
      </c>
      <c r="H195" s="152"/>
      <c r="I195" s="152">
        <f t="shared" ref="I195" si="15">G195*H195</f>
        <v>0</v>
      </c>
    </row>
    <row r="196" spans="1:9" s="235" customFormat="1" ht="13.5" thickBot="1" x14ac:dyDescent="0.25">
      <c r="A196" s="154"/>
      <c r="B196" s="155"/>
      <c r="C196" s="156" t="s">
        <v>401</v>
      </c>
      <c r="D196" s="157"/>
      <c r="E196" s="158"/>
      <c r="F196" s="158"/>
      <c r="G196" s="159"/>
      <c r="H196" s="160"/>
      <c r="I196" s="332">
        <f>SUM(I195:I195)</f>
        <v>0</v>
      </c>
    </row>
    <row r="197" spans="1:9" s="235" customFormat="1" ht="11.25" x14ac:dyDescent="0.2">
      <c r="A197" s="161"/>
      <c r="B197" s="161"/>
      <c r="C197" s="162"/>
      <c r="D197" s="163"/>
      <c r="E197" s="163"/>
      <c r="F197" s="164"/>
      <c r="G197" s="164"/>
      <c r="H197" s="165"/>
      <c r="I197" s="336"/>
    </row>
    <row r="198" spans="1:9" s="235" customFormat="1" x14ac:dyDescent="0.2">
      <c r="A198" s="270" t="s">
        <v>21</v>
      </c>
      <c r="B198" s="271" t="s">
        <v>94</v>
      </c>
      <c r="C198" s="272" t="s">
        <v>76</v>
      </c>
      <c r="D198" s="273"/>
      <c r="E198" s="273"/>
      <c r="F198" s="274"/>
      <c r="G198" s="275"/>
      <c r="H198" s="276"/>
      <c r="I198" s="334"/>
    </row>
    <row r="199" spans="1:9" s="235" customFormat="1" ht="213.75" x14ac:dyDescent="0.2">
      <c r="A199" s="301">
        <f>A195+1</f>
        <v>98</v>
      </c>
      <c r="B199" s="302" t="s">
        <v>95</v>
      </c>
      <c r="C199" s="289" t="s">
        <v>469</v>
      </c>
      <c r="D199" s="303"/>
      <c r="E199" s="303"/>
      <c r="F199" s="304" t="s">
        <v>25</v>
      </c>
      <c r="G199" s="304">
        <v>8000</v>
      </c>
      <c r="H199" s="305"/>
      <c r="I199" s="305">
        <f>G199*H199</f>
        <v>0</v>
      </c>
    </row>
    <row r="200" spans="1:9" s="235" customFormat="1" ht="34.5" thickBot="1" x14ac:dyDescent="0.25">
      <c r="A200" s="150">
        <f>A199+1</f>
        <v>99</v>
      </c>
      <c r="B200" s="151" t="s">
        <v>96</v>
      </c>
      <c r="C200" s="225" t="s">
        <v>391</v>
      </c>
      <c r="D200" s="153"/>
      <c r="E200" s="153"/>
      <c r="F200" s="232" t="s">
        <v>25</v>
      </c>
      <c r="G200" s="232">
        <v>8000</v>
      </c>
      <c r="H200" s="152"/>
      <c r="I200" s="152">
        <f>G200*H200</f>
        <v>0</v>
      </c>
    </row>
    <row r="201" spans="1:9" s="235" customFormat="1" ht="13.5" thickBot="1" x14ac:dyDescent="0.25">
      <c r="A201" s="154"/>
      <c r="B201" s="155"/>
      <c r="C201" s="156" t="s">
        <v>402</v>
      </c>
      <c r="D201" s="157"/>
      <c r="E201" s="158"/>
      <c r="F201" s="158"/>
      <c r="G201" s="159"/>
      <c r="H201" s="160"/>
      <c r="I201" s="332">
        <f>SUM(I199:I200)</f>
        <v>0</v>
      </c>
    </row>
    <row r="202" spans="1:9" s="235" customFormat="1" ht="11.25" x14ac:dyDescent="0.2">
      <c r="A202" s="161"/>
      <c r="B202" s="161"/>
      <c r="C202" s="162"/>
      <c r="D202" s="163"/>
      <c r="E202" s="163"/>
      <c r="F202" s="164"/>
      <c r="G202" s="164"/>
      <c r="H202" s="165"/>
      <c r="I202" s="336"/>
    </row>
    <row r="203" spans="1:9" s="235" customFormat="1" x14ac:dyDescent="0.2">
      <c r="A203" s="270" t="s">
        <v>21</v>
      </c>
      <c r="B203" s="271" t="s">
        <v>97</v>
      </c>
      <c r="C203" s="272" t="s">
        <v>70</v>
      </c>
      <c r="D203" s="273"/>
      <c r="E203" s="273"/>
      <c r="F203" s="274"/>
      <c r="G203" s="275"/>
      <c r="H203" s="276"/>
      <c r="I203" s="334"/>
    </row>
    <row r="204" spans="1:9" s="235" customFormat="1" ht="33.75" x14ac:dyDescent="0.2">
      <c r="A204" s="150">
        <f>A200+1</f>
        <v>100</v>
      </c>
      <c r="B204" s="151" t="s">
        <v>98</v>
      </c>
      <c r="C204" s="233" t="s">
        <v>461</v>
      </c>
      <c r="D204" s="153"/>
      <c r="E204" s="153"/>
      <c r="F204" s="232" t="s">
        <v>24</v>
      </c>
      <c r="G204" s="232">
        <v>1</v>
      </c>
      <c r="H204" s="152"/>
      <c r="I204" s="152">
        <f t="shared" ref="I204" si="16">G204*H204</f>
        <v>0</v>
      </c>
    </row>
    <row r="205" spans="1:9" s="235" customFormat="1" ht="11.25" x14ac:dyDescent="0.2">
      <c r="A205" s="150">
        <f>A204+1</f>
        <v>101</v>
      </c>
      <c r="B205" s="151" t="s">
        <v>570</v>
      </c>
      <c r="C205" s="233" t="s">
        <v>573</v>
      </c>
      <c r="D205" s="153"/>
      <c r="E205" s="153"/>
      <c r="F205" s="224" t="s">
        <v>24</v>
      </c>
      <c r="G205" s="224">
        <v>1</v>
      </c>
      <c r="H205" s="330"/>
      <c r="I205" s="330">
        <f t="shared" ref="I205:I206" si="17">G205*H205</f>
        <v>0</v>
      </c>
    </row>
    <row r="206" spans="1:9" s="235" customFormat="1" ht="23.25" thickBot="1" x14ac:dyDescent="0.25">
      <c r="A206" s="150">
        <f>A205+1</f>
        <v>102</v>
      </c>
      <c r="B206" s="151" t="s">
        <v>571</v>
      </c>
      <c r="C206" s="233" t="s">
        <v>572</v>
      </c>
      <c r="D206" s="153"/>
      <c r="E206" s="153"/>
      <c r="F206" s="232" t="s">
        <v>24</v>
      </c>
      <c r="G206" s="232">
        <v>1</v>
      </c>
      <c r="H206" s="152"/>
      <c r="I206" s="152">
        <f t="shared" si="17"/>
        <v>0</v>
      </c>
    </row>
    <row r="207" spans="1:9" s="235" customFormat="1" ht="13.5" thickBot="1" x14ac:dyDescent="0.25">
      <c r="A207" s="154"/>
      <c r="B207" s="155"/>
      <c r="C207" s="156" t="s">
        <v>403</v>
      </c>
      <c r="D207" s="157"/>
      <c r="E207" s="158"/>
      <c r="F207" s="158"/>
      <c r="G207" s="166"/>
      <c r="H207" s="160"/>
      <c r="I207" s="332">
        <f>SUM(I204:I206)</f>
        <v>0</v>
      </c>
    </row>
    <row r="208" spans="1:9" s="235" customFormat="1" ht="12" thickBot="1" x14ac:dyDescent="0.25">
      <c r="A208" s="161"/>
      <c r="B208" s="161"/>
      <c r="C208" s="162"/>
      <c r="D208" s="163"/>
      <c r="E208" s="163"/>
      <c r="F208" s="164"/>
      <c r="G208" s="164"/>
      <c r="H208" s="165"/>
      <c r="I208" s="336"/>
    </row>
    <row r="209" spans="1:9" s="235" customFormat="1" thickTop="1" thickBot="1" x14ac:dyDescent="0.25">
      <c r="A209" s="167"/>
      <c r="B209" s="168"/>
      <c r="C209" s="168" t="s">
        <v>107</v>
      </c>
      <c r="D209" s="169"/>
      <c r="E209" s="169"/>
      <c r="F209" s="170"/>
      <c r="G209" s="171"/>
      <c r="H209" s="172"/>
      <c r="I209" s="337">
        <f>SUM(I172+I47+I115,I106,I183,I192,I196,,I201,I207)</f>
        <v>0</v>
      </c>
    </row>
    <row r="210" spans="1:9" s="235" customFormat="1" ht="12" thickTop="1" x14ac:dyDescent="0.2">
      <c r="A210" s="234"/>
      <c r="B210" s="236"/>
      <c r="C210" s="237"/>
      <c r="D210" s="238"/>
      <c r="E210" s="238"/>
      <c r="F210" s="238"/>
      <c r="G210" s="239"/>
      <c r="H210" s="240"/>
    </row>
    <row r="211" spans="1:9" s="235" customFormat="1" x14ac:dyDescent="0.2">
      <c r="A211" s="239"/>
      <c r="B211" s="239"/>
      <c r="C211" s="243"/>
      <c r="D211" s="238"/>
      <c r="E211" s="238"/>
      <c r="F211" s="238"/>
      <c r="G211" s="239"/>
      <c r="H211" s="240"/>
      <c r="I211" s="242"/>
    </row>
    <row r="212" spans="1:9" s="235" customFormat="1" ht="11.25" x14ac:dyDescent="0.2">
      <c r="A212" s="234"/>
      <c r="B212" s="236"/>
      <c r="C212" s="244"/>
      <c r="D212" s="238"/>
      <c r="E212" s="238"/>
      <c r="F212" s="238"/>
      <c r="G212" s="238"/>
      <c r="H212" s="240"/>
      <c r="I212" s="241"/>
    </row>
    <row r="213" spans="1:9" s="235" customFormat="1" ht="11.25" x14ac:dyDescent="0.2">
      <c r="A213" s="234"/>
      <c r="B213" s="236"/>
      <c r="C213" s="245"/>
      <c r="D213" s="238"/>
      <c r="E213" s="238"/>
      <c r="F213" s="238"/>
      <c r="G213" s="239"/>
      <c r="H213" s="240"/>
      <c r="I213" s="241"/>
    </row>
    <row r="214" spans="1:9" s="235" customFormat="1" ht="11.25" x14ac:dyDescent="0.2">
      <c r="A214" s="234"/>
      <c r="B214" s="236"/>
      <c r="C214" s="246"/>
      <c r="D214" s="238"/>
      <c r="E214" s="238"/>
      <c r="F214" s="238"/>
      <c r="G214" s="239"/>
      <c r="H214" s="240"/>
      <c r="I214" s="241"/>
    </row>
    <row r="215" spans="1:9" s="235" customFormat="1" ht="11.25" x14ac:dyDescent="0.2">
      <c r="A215" s="234"/>
      <c r="B215" s="236"/>
      <c r="C215" s="247"/>
      <c r="D215" s="238"/>
      <c r="E215" s="238"/>
      <c r="F215" s="238"/>
      <c r="G215" s="239"/>
      <c r="H215" s="240"/>
      <c r="I215" s="241"/>
    </row>
    <row r="216" spans="1:9" s="235" customFormat="1" ht="11.25" x14ac:dyDescent="0.2">
      <c r="A216" s="234"/>
      <c r="B216" s="236"/>
      <c r="C216" s="248"/>
      <c r="D216" s="238"/>
      <c r="E216" s="238"/>
      <c r="F216" s="238"/>
      <c r="G216" s="239"/>
      <c r="H216" s="240"/>
      <c r="I216" s="241"/>
    </row>
    <row r="217" spans="1:9" s="235" customFormat="1" ht="11.25" x14ac:dyDescent="0.2">
      <c r="A217" s="234"/>
      <c r="B217" s="236"/>
      <c r="C217" s="249"/>
      <c r="D217" s="238"/>
      <c r="E217" s="238"/>
      <c r="F217" s="238"/>
      <c r="G217" s="239"/>
      <c r="H217" s="240"/>
      <c r="I217" s="241"/>
    </row>
    <row r="218" spans="1:9" s="235" customFormat="1" ht="11.25" x14ac:dyDescent="0.2">
      <c r="A218" s="234"/>
      <c r="B218" s="236"/>
      <c r="C218" s="250"/>
      <c r="D218" s="238"/>
      <c r="E218" s="238"/>
      <c r="F218" s="238"/>
      <c r="G218" s="239"/>
      <c r="H218" s="240"/>
      <c r="I218" s="241"/>
    </row>
    <row r="219" spans="1:9" s="235" customFormat="1" ht="11.25" x14ac:dyDescent="0.2">
      <c r="A219" s="234"/>
      <c r="B219" s="236"/>
      <c r="C219" s="251"/>
      <c r="D219" s="238"/>
      <c r="E219" s="238"/>
      <c r="F219" s="252"/>
      <c r="G219" s="239"/>
      <c r="H219" s="240"/>
      <c r="I219" s="241"/>
    </row>
    <row r="220" spans="1:9" s="235" customFormat="1" ht="11.25" x14ac:dyDescent="0.2">
      <c r="A220" s="234"/>
      <c r="B220" s="236"/>
      <c r="C220" s="253"/>
      <c r="D220" s="238"/>
      <c r="E220" s="238"/>
      <c r="F220" s="238"/>
      <c r="G220" s="239"/>
      <c r="H220" s="240"/>
      <c r="I220" s="241"/>
    </row>
    <row r="221" spans="1:9" s="235" customFormat="1" ht="11.25" x14ac:dyDescent="0.2">
      <c r="A221" s="234"/>
      <c r="B221" s="236"/>
      <c r="C221" s="251"/>
      <c r="D221" s="238"/>
      <c r="E221" s="238"/>
      <c r="F221" s="238"/>
      <c r="G221" s="239"/>
      <c r="H221" s="240"/>
      <c r="I221" s="241"/>
    </row>
    <row r="222" spans="1:9" s="235" customFormat="1" ht="11.25" x14ac:dyDescent="0.2">
      <c r="A222" s="234"/>
      <c r="B222" s="236"/>
      <c r="C222" s="251"/>
      <c r="D222" s="238"/>
      <c r="E222" s="238"/>
      <c r="F222" s="238"/>
      <c r="G222" s="239"/>
      <c r="H222" s="240"/>
      <c r="I222" s="241"/>
    </row>
    <row r="223" spans="1:9" s="235" customFormat="1" ht="11.25" x14ac:dyDescent="0.2">
      <c r="A223" s="234"/>
      <c r="B223" s="236"/>
      <c r="C223" s="251"/>
      <c r="D223" s="238"/>
      <c r="E223" s="238"/>
      <c r="F223" s="238"/>
      <c r="G223" s="239"/>
      <c r="H223" s="240"/>
      <c r="I223" s="241"/>
    </row>
    <row r="224" spans="1:9" s="235" customFormat="1" ht="11.25" x14ac:dyDescent="0.2">
      <c r="A224" s="234"/>
      <c r="B224" s="236"/>
      <c r="C224" s="251"/>
      <c r="D224" s="238"/>
      <c r="E224" s="238"/>
      <c r="F224" s="252"/>
      <c r="G224" s="239"/>
      <c r="H224" s="240"/>
      <c r="I224" s="241"/>
    </row>
    <row r="225" spans="1:9" s="235" customFormat="1" ht="11.25" x14ac:dyDescent="0.2">
      <c r="A225" s="234"/>
      <c r="B225" s="236"/>
      <c r="C225" s="245"/>
      <c r="D225" s="238"/>
      <c r="E225" s="238"/>
      <c r="F225" s="238"/>
      <c r="G225" s="239"/>
      <c r="H225" s="240"/>
      <c r="I225" s="241"/>
    </row>
    <row r="226" spans="1:9" s="235" customFormat="1" ht="11.25" x14ac:dyDescent="0.2">
      <c r="A226" s="234"/>
      <c r="B226" s="236"/>
      <c r="C226" s="247"/>
      <c r="D226" s="238"/>
      <c r="E226" s="238"/>
      <c r="F226" s="238"/>
      <c r="G226" s="239"/>
      <c r="H226" s="240"/>
      <c r="I226" s="241"/>
    </row>
    <row r="227" spans="1:9" s="235" customFormat="1" ht="11.25" x14ac:dyDescent="0.2">
      <c r="A227" s="234"/>
      <c r="C227" s="245"/>
      <c r="D227" s="238"/>
      <c r="E227" s="238"/>
      <c r="F227" s="238"/>
      <c r="G227" s="239"/>
      <c r="H227" s="240"/>
      <c r="I227" s="241"/>
    </row>
    <row r="228" spans="1:9" s="235" customFormat="1" ht="11.25" x14ac:dyDescent="0.2">
      <c r="A228" s="234"/>
      <c r="B228" s="236"/>
      <c r="C228" s="247"/>
      <c r="D228" s="238"/>
      <c r="E228" s="238"/>
      <c r="F228" s="238"/>
      <c r="G228" s="239"/>
      <c r="H228" s="240"/>
      <c r="I228" s="241"/>
    </row>
    <row r="229" spans="1:9" s="235" customFormat="1" ht="11.25" x14ac:dyDescent="0.2">
      <c r="A229" s="234"/>
      <c r="C229" s="246"/>
      <c r="D229" s="238"/>
      <c r="E229" s="238"/>
      <c r="F229" s="238"/>
      <c r="G229" s="239"/>
      <c r="H229" s="240"/>
      <c r="I229" s="241"/>
    </row>
    <row r="230" spans="1:9" s="235" customFormat="1" ht="11.25" x14ac:dyDescent="0.2">
      <c r="A230" s="234"/>
      <c r="B230" s="236"/>
      <c r="C230" s="247"/>
      <c r="D230" s="238"/>
      <c r="E230" s="238"/>
      <c r="F230" s="238"/>
      <c r="G230" s="239"/>
      <c r="H230" s="240"/>
      <c r="I230" s="241"/>
    </row>
    <row r="231" spans="1:9" s="235" customFormat="1" ht="11.25" x14ac:dyDescent="0.2">
      <c r="A231" s="234"/>
      <c r="B231" s="236"/>
      <c r="C231" s="254"/>
      <c r="D231" s="238"/>
      <c r="E231" s="238"/>
      <c r="F231" s="238"/>
      <c r="G231" s="238"/>
      <c r="H231" s="240"/>
      <c r="I231" s="240"/>
    </row>
    <row r="232" spans="1:9" s="235" customFormat="1" ht="11.25" x14ac:dyDescent="0.2">
      <c r="A232" s="234"/>
      <c r="B232" s="236"/>
      <c r="C232" s="255"/>
      <c r="D232" s="238"/>
      <c r="E232" s="238"/>
      <c r="F232" s="238"/>
      <c r="G232" s="238"/>
      <c r="H232" s="240"/>
      <c r="I232" s="241"/>
    </row>
    <row r="233" spans="1:9" s="235" customFormat="1" ht="11.25" x14ac:dyDescent="0.2">
      <c r="A233" s="234"/>
      <c r="B233" s="236"/>
      <c r="C233" s="237"/>
      <c r="D233" s="238"/>
      <c r="E233" s="238"/>
      <c r="F233" s="238"/>
      <c r="G233" s="239"/>
      <c r="H233" s="240"/>
      <c r="I233" s="241"/>
    </row>
    <row r="234" spans="1:9" s="235" customFormat="1" ht="11.25" x14ac:dyDescent="0.2">
      <c r="A234" s="234"/>
      <c r="B234" s="236"/>
      <c r="C234" s="237"/>
      <c r="D234" s="238"/>
      <c r="E234" s="238"/>
      <c r="F234" s="238"/>
      <c r="G234" s="239"/>
      <c r="H234" s="240"/>
      <c r="I234" s="241"/>
    </row>
    <row r="235" spans="1:9" s="235" customFormat="1" x14ac:dyDescent="0.2">
      <c r="A235" s="234"/>
      <c r="B235" s="236"/>
      <c r="C235" s="256"/>
      <c r="D235" s="238"/>
      <c r="E235" s="238"/>
      <c r="F235" s="238"/>
      <c r="G235" s="239"/>
      <c r="H235" s="240"/>
      <c r="I235" s="241"/>
    </row>
    <row r="236" spans="1:9" s="235" customFormat="1" ht="11.25" x14ac:dyDescent="0.2">
      <c r="A236" s="234"/>
      <c r="B236" s="236"/>
      <c r="C236" s="244"/>
      <c r="D236" s="238"/>
      <c r="E236" s="238"/>
      <c r="F236" s="238"/>
      <c r="G236" s="238"/>
      <c r="H236" s="240"/>
      <c r="I236" s="241"/>
    </row>
    <row r="237" spans="1:9" s="235" customFormat="1" ht="11.25" x14ac:dyDescent="0.2">
      <c r="A237" s="234"/>
      <c r="B237" s="236"/>
      <c r="C237" s="250"/>
      <c r="D237" s="238"/>
      <c r="E237" s="238"/>
      <c r="F237" s="238"/>
      <c r="G237" s="239"/>
      <c r="H237" s="240"/>
      <c r="I237" s="241"/>
    </row>
    <row r="238" spans="1:9" s="235" customFormat="1" ht="11.25" x14ac:dyDescent="0.2">
      <c r="A238" s="234"/>
      <c r="B238" s="236"/>
      <c r="C238" s="248"/>
      <c r="D238" s="238"/>
      <c r="E238" s="238"/>
      <c r="F238" s="238"/>
      <c r="G238" s="239"/>
      <c r="H238" s="240"/>
      <c r="I238" s="241"/>
    </row>
    <row r="239" spans="1:9" s="235" customFormat="1" ht="11.25" x14ac:dyDescent="0.2">
      <c r="A239" s="234"/>
      <c r="B239" s="236"/>
      <c r="C239" s="249"/>
      <c r="D239" s="238"/>
      <c r="E239" s="238"/>
      <c r="F239" s="238"/>
      <c r="G239" s="238"/>
      <c r="H239" s="240"/>
      <c r="I239" s="241"/>
    </row>
    <row r="240" spans="1:9" s="235" customFormat="1" ht="11.25" x14ac:dyDescent="0.2">
      <c r="A240" s="234"/>
      <c r="B240" s="236"/>
      <c r="C240" s="250"/>
      <c r="D240" s="238"/>
      <c r="E240" s="238"/>
      <c r="F240" s="238"/>
      <c r="G240" s="239"/>
      <c r="H240" s="240"/>
      <c r="I240" s="241"/>
    </row>
    <row r="241" spans="1:9" s="235" customFormat="1" ht="11.25" x14ac:dyDescent="0.2">
      <c r="A241" s="234"/>
      <c r="B241" s="236"/>
      <c r="C241" s="251"/>
      <c r="D241" s="238"/>
      <c r="E241" s="238"/>
      <c r="F241" s="252"/>
      <c r="G241" s="239"/>
      <c r="H241" s="240"/>
      <c r="I241" s="241"/>
    </row>
    <row r="242" spans="1:9" s="235" customFormat="1" ht="11.25" x14ac:dyDescent="0.2">
      <c r="A242" s="234"/>
      <c r="B242" s="236"/>
      <c r="C242" s="245"/>
      <c r="D242" s="238"/>
      <c r="E242" s="238"/>
      <c r="F242" s="238"/>
      <c r="G242" s="239"/>
      <c r="H242" s="240"/>
      <c r="I242" s="241"/>
    </row>
    <row r="243" spans="1:9" s="235" customFormat="1" ht="11.25" x14ac:dyDescent="0.2">
      <c r="A243" s="234"/>
      <c r="B243" s="236"/>
      <c r="C243" s="247"/>
      <c r="D243" s="238"/>
      <c r="E243" s="238"/>
      <c r="F243" s="238"/>
      <c r="G243" s="239"/>
      <c r="H243" s="240"/>
      <c r="I243" s="241"/>
    </row>
    <row r="244" spans="1:9" s="235" customFormat="1" ht="11.25" x14ac:dyDescent="0.2">
      <c r="A244" s="234"/>
      <c r="B244" s="236"/>
      <c r="C244" s="245"/>
      <c r="D244" s="238"/>
      <c r="E244" s="238"/>
      <c r="F244" s="238"/>
      <c r="G244" s="239"/>
      <c r="H244" s="240"/>
      <c r="I244" s="241"/>
    </row>
    <row r="245" spans="1:9" s="235" customFormat="1" ht="11.25" x14ac:dyDescent="0.2">
      <c r="A245" s="234"/>
      <c r="B245" s="236"/>
      <c r="C245" s="247"/>
      <c r="D245" s="238"/>
      <c r="E245" s="238"/>
      <c r="F245" s="238"/>
      <c r="G245" s="239"/>
      <c r="H245" s="240"/>
      <c r="I245" s="241"/>
    </row>
    <row r="246" spans="1:9" s="235" customFormat="1" ht="11.25" x14ac:dyDescent="0.2">
      <c r="A246" s="234"/>
      <c r="C246" s="246"/>
      <c r="D246" s="238"/>
      <c r="E246" s="238"/>
      <c r="F246" s="238"/>
      <c r="G246" s="239"/>
      <c r="H246" s="240"/>
      <c r="I246" s="241"/>
    </row>
    <row r="247" spans="1:9" s="235" customFormat="1" ht="11.25" x14ac:dyDescent="0.2">
      <c r="A247" s="234"/>
      <c r="B247" s="236"/>
      <c r="C247" s="247"/>
      <c r="D247" s="238"/>
      <c r="E247" s="238"/>
      <c r="F247" s="238"/>
      <c r="G247" s="239"/>
      <c r="H247" s="240"/>
      <c r="I247" s="241"/>
    </row>
    <row r="248" spans="1:9" s="235" customFormat="1" ht="11.25" x14ac:dyDescent="0.2">
      <c r="A248" s="234"/>
      <c r="B248" s="236"/>
      <c r="C248" s="254"/>
      <c r="D248" s="238"/>
      <c r="E248" s="238"/>
      <c r="F248" s="238"/>
      <c r="G248" s="238"/>
      <c r="H248" s="240"/>
      <c r="I248" s="240"/>
    </row>
    <row r="249" spans="1:9" s="235" customFormat="1" ht="11.25" x14ac:dyDescent="0.2">
      <c r="A249" s="234"/>
      <c r="B249" s="236"/>
      <c r="C249" s="255"/>
      <c r="D249" s="238"/>
      <c r="E249" s="238"/>
      <c r="F249" s="238"/>
      <c r="G249" s="238"/>
      <c r="H249" s="240"/>
      <c r="I249" s="241"/>
    </row>
    <row r="250" spans="1:9" x14ac:dyDescent="0.2">
      <c r="A250" s="234"/>
      <c r="B250" s="236"/>
      <c r="C250" s="237"/>
      <c r="D250" s="238"/>
      <c r="E250" s="238"/>
      <c r="F250" s="238"/>
      <c r="G250" s="239"/>
      <c r="H250" s="240"/>
      <c r="I250" s="241"/>
    </row>
    <row r="251" spans="1:9" x14ac:dyDescent="0.2">
      <c r="A251" s="234"/>
      <c r="B251" s="236"/>
      <c r="C251" s="237"/>
      <c r="D251" s="238"/>
      <c r="E251" s="238"/>
      <c r="F251" s="238"/>
      <c r="G251" s="239"/>
      <c r="H251" s="240"/>
      <c r="I251" s="241"/>
    </row>
    <row r="252" spans="1:9" x14ac:dyDescent="0.2">
      <c r="A252" s="234"/>
      <c r="B252" s="236"/>
      <c r="C252" s="256"/>
      <c r="D252" s="238"/>
      <c r="E252" s="238"/>
      <c r="F252" s="238"/>
      <c r="G252" s="239"/>
      <c r="H252" s="240"/>
      <c r="I252" s="241"/>
    </row>
    <row r="253" spans="1:9" x14ac:dyDescent="0.2">
      <c r="A253" s="234"/>
      <c r="B253" s="236"/>
      <c r="C253" s="244"/>
      <c r="D253" s="238"/>
      <c r="E253" s="238"/>
      <c r="F253" s="238"/>
      <c r="G253" s="238"/>
      <c r="H253" s="240"/>
      <c r="I253" s="241"/>
    </row>
    <row r="254" spans="1:9" x14ac:dyDescent="0.2">
      <c r="A254" s="234"/>
      <c r="B254" s="236"/>
      <c r="C254" s="247"/>
      <c r="D254" s="238"/>
      <c r="E254" s="238"/>
      <c r="F254" s="257"/>
      <c r="G254" s="257"/>
      <c r="H254" s="240"/>
      <c r="I254" s="241"/>
    </row>
    <row r="255" spans="1:9" x14ac:dyDescent="0.2">
      <c r="A255" s="234"/>
      <c r="B255" s="236"/>
      <c r="C255" s="245"/>
      <c r="D255" s="238"/>
      <c r="E255" s="238"/>
      <c r="F255" s="238"/>
      <c r="G255" s="239"/>
      <c r="H255" s="240"/>
      <c r="I255" s="241"/>
    </row>
    <row r="256" spans="1:9" x14ac:dyDescent="0.2">
      <c r="A256" s="234"/>
      <c r="B256" s="236"/>
      <c r="C256" s="246"/>
      <c r="D256" s="238"/>
      <c r="E256" s="238"/>
      <c r="F256" s="238"/>
      <c r="G256" s="239"/>
      <c r="H256" s="240"/>
      <c r="I256" s="241"/>
    </row>
    <row r="257" spans="1:9" x14ac:dyDescent="0.2">
      <c r="A257" s="234"/>
      <c r="B257" s="236"/>
      <c r="C257" s="247"/>
      <c r="D257" s="238"/>
      <c r="E257" s="238"/>
      <c r="F257" s="238"/>
      <c r="G257" s="239"/>
      <c r="H257" s="240"/>
      <c r="I257" s="241"/>
    </row>
    <row r="258" spans="1:9" x14ac:dyDescent="0.2">
      <c r="A258" s="234"/>
      <c r="B258" s="236"/>
      <c r="C258" s="258"/>
      <c r="D258" s="238"/>
      <c r="E258" s="238"/>
      <c r="F258" s="238"/>
      <c r="G258" s="239"/>
      <c r="H258" s="240"/>
      <c r="I258" s="241"/>
    </row>
    <row r="259" spans="1:9" x14ac:dyDescent="0.2">
      <c r="A259" s="234"/>
      <c r="B259" s="236"/>
      <c r="C259" s="248"/>
      <c r="D259" s="238"/>
      <c r="E259" s="238"/>
      <c r="F259" s="238"/>
      <c r="G259" s="239"/>
      <c r="H259" s="240"/>
      <c r="I259" s="241"/>
    </row>
    <row r="260" spans="1:9" x14ac:dyDescent="0.2">
      <c r="A260" s="234"/>
      <c r="B260" s="236"/>
      <c r="C260" s="249"/>
      <c r="D260" s="238"/>
      <c r="E260" s="238"/>
      <c r="F260" s="238"/>
      <c r="G260" s="239"/>
      <c r="H260" s="240"/>
      <c r="I260" s="241"/>
    </row>
    <row r="261" spans="1:9" x14ac:dyDescent="0.2">
      <c r="A261" s="234"/>
      <c r="B261" s="236"/>
      <c r="C261" s="249"/>
      <c r="D261" s="238"/>
      <c r="E261" s="238"/>
      <c r="F261" s="238"/>
      <c r="G261" s="239"/>
      <c r="H261" s="240"/>
      <c r="I261" s="241"/>
    </row>
    <row r="262" spans="1:9" x14ac:dyDescent="0.2">
      <c r="A262" s="234"/>
      <c r="B262" s="236"/>
      <c r="C262" s="249"/>
      <c r="D262" s="238"/>
      <c r="E262" s="238"/>
      <c r="F262" s="238"/>
      <c r="G262" s="239"/>
      <c r="H262" s="240"/>
      <c r="I262" s="241"/>
    </row>
    <row r="263" spans="1:9" x14ac:dyDescent="0.2">
      <c r="A263" s="234"/>
      <c r="B263" s="236"/>
      <c r="C263" s="249"/>
      <c r="D263" s="238"/>
      <c r="E263" s="238"/>
      <c r="F263" s="238"/>
      <c r="G263" s="239"/>
      <c r="H263" s="240"/>
      <c r="I263" s="241"/>
    </row>
    <row r="264" spans="1:9" x14ac:dyDescent="0.2">
      <c r="A264" s="234"/>
      <c r="B264" s="236"/>
      <c r="C264" s="250"/>
      <c r="D264" s="238"/>
      <c r="E264" s="238"/>
      <c r="F264" s="238"/>
      <c r="G264" s="239"/>
      <c r="H264" s="240"/>
      <c r="I264" s="241"/>
    </row>
    <row r="265" spans="1:9" x14ac:dyDescent="0.2">
      <c r="A265" s="234"/>
      <c r="B265" s="236"/>
      <c r="C265" s="251"/>
      <c r="D265" s="238"/>
      <c r="E265" s="238"/>
      <c r="F265" s="238"/>
      <c r="G265" s="239"/>
      <c r="H265" s="240"/>
      <c r="I265" s="241"/>
    </row>
    <row r="266" spans="1:9" x14ac:dyDescent="0.2">
      <c r="A266" s="234"/>
      <c r="B266" s="236"/>
      <c r="C266" s="251"/>
      <c r="D266" s="238"/>
      <c r="E266" s="238"/>
      <c r="F266" s="238"/>
      <c r="G266" s="239"/>
      <c r="H266" s="240"/>
      <c r="I266" s="241"/>
    </row>
    <row r="267" spans="1:9" x14ac:dyDescent="0.2">
      <c r="A267" s="234"/>
      <c r="B267" s="236"/>
      <c r="C267" s="251"/>
      <c r="D267" s="238"/>
      <c r="E267" s="238"/>
      <c r="F267" s="238"/>
      <c r="G267" s="239"/>
      <c r="H267" s="240"/>
      <c r="I267" s="241"/>
    </row>
    <row r="268" spans="1:9" x14ac:dyDescent="0.2">
      <c r="A268" s="234"/>
      <c r="B268" s="236"/>
      <c r="C268" s="251"/>
      <c r="D268" s="238"/>
      <c r="E268" s="238"/>
      <c r="F268" s="238"/>
      <c r="G268" s="239"/>
      <c r="H268" s="240"/>
      <c r="I268" s="241"/>
    </row>
    <row r="269" spans="1:9" x14ac:dyDescent="0.2">
      <c r="A269" s="234"/>
      <c r="B269" s="236"/>
      <c r="C269" s="251"/>
      <c r="D269" s="238"/>
      <c r="E269" s="238"/>
      <c r="F269" s="238"/>
      <c r="G269" s="239"/>
      <c r="H269" s="240"/>
      <c r="I269" s="241"/>
    </row>
    <row r="270" spans="1:9" x14ac:dyDescent="0.2">
      <c r="A270" s="234"/>
      <c r="B270" s="236"/>
      <c r="C270" s="251"/>
      <c r="D270" s="238"/>
      <c r="E270" s="238"/>
      <c r="F270" s="238"/>
      <c r="G270" s="239"/>
      <c r="H270" s="240"/>
      <c r="I270" s="241"/>
    </row>
    <row r="271" spans="1:9" x14ac:dyDescent="0.2">
      <c r="A271" s="234"/>
      <c r="B271" s="236"/>
      <c r="C271" s="251"/>
      <c r="D271" s="238"/>
      <c r="E271" s="238"/>
      <c r="F271" s="238"/>
      <c r="G271" s="239"/>
      <c r="H271" s="240"/>
      <c r="I271" s="241"/>
    </row>
    <row r="272" spans="1:9" x14ac:dyDescent="0.2">
      <c r="A272" s="234"/>
      <c r="B272" s="236"/>
      <c r="C272" s="251"/>
      <c r="D272" s="238"/>
      <c r="E272" s="238"/>
      <c r="F272" s="238"/>
      <c r="G272" s="239"/>
      <c r="H272" s="240"/>
      <c r="I272" s="241"/>
    </row>
    <row r="273" spans="1:9" x14ac:dyDescent="0.2">
      <c r="A273" s="234"/>
      <c r="B273" s="236"/>
      <c r="C273" s="251"/>
      <c r="D273" s="238"/>
      <c r="E273" s="238"/>
      <c r="F273" s="238"/>
      <c r="G273" s="239"/>
      <c r="H273" s="240"/>
      <c r="I273" s="241"/>
    </row>
    <row r="274" spans="1:9" x14ac:dyDescent="0.2">
      <c r="A274" s="234"/>
      <c r="B274" s="236"/>
      <c r="C274" s="251"/>
      <c r="D274" s="238"/>
      <c r="E274" s="238"/>
      <c r="F274" s="238"/>
      <c r="G274" s="239"/>
      <c r="H274" s="240"/>
      <c r="I274" s="241"/>
    </row>
    <row r="275" spans="1:9" x14ac:dyDescent="0.2">
      <c r="A275" s="234"/>
      <c r="B275" s="236"/>
      <c r="C275" s="251"/>
      <c r="D275" s="238"/>
      <c r="E275" s="238"/>
      <c r="F275" s="238"/>
      <c r="G275" s="239"/>
      <c r="H275" s="240"/>
      <c r="I275" s="241"/>
    </row>
    <row r="276" spans="1:9" x14ac:dyDescent="0.2">
      <c r="A276" s="234"/>
      <c r="B276" s="236"/>
      <c r="C276" s="251"/>
      <c r="D276" s="238"/>
      <c r="E276" s="238"/>
      <c r="F276" s="238"/>
      <c r="G276" s="239"/>
      <c r="H276" s="240"/>
      <c r="I276" s="241"/>
    </row>
    <row r="277" spans="1:9" x14ac:dyDescent="0.2">
      <c r="A277" s="234"/>
      <c r="B277" s="236"/>
      <c r="C277" s="251"/>
      <c r="D277" s="238"/>
      <c r="E277" s="238"/>
      <c r="F277" s="238"/>
      <c r="G277" s="239"/>
      <c r="H277" s="240"/>
      <c r="I277" s="241"/>
    </row>
    <row r="278" spans="1:9" x14ac:dyDescent="0.2">
      <c r="A278" s="234"/>
      <c r="B278" s="236"/>
      <c r="C278" s="258"/>
      <c r="D278" s="238"/>
      <c r="E278" s="238"/>
      <c r="F278" s="238"/>
      <c r="G278" s="239"/>
      <c r="H278" s="240"/>
      <c r="I278" s="241"/>
    </row>
    <row r="279" spans="1:9" x14ac:dyDescent="0.2">
      <c r="A279" s="234"/>
      <c r="B279" s="236"/>
      <c r="C279" s="251"/>
      <c r="D279" s="238"/>
      <c r="E279" s="238"/>
      <c r="F279" s="238"/>
      <c r="G279" s="239"/>
      <c r="H279" s="240"/>
      <c r="I279" s="241"/>
    </row>
    <row r="280" spans="1:9" x14ac:dyDescent="0.2">
      <c r="A280" s="234"/>
      <c r="B280" s="236"/>
      <c r="C280" s="251"/>
      <c r="D280" s="238"/>
      <c r="E280" s="238"/>
      <c r="F280" s="238"/>
      <c r="G280" s="239"/>
      <c r="H280" s="240"/>
      <c r="I280" s="241"/>
    </row>
    <row r="281" spans="1:9" x14ac:dyDescent="0.2">
      <c r="A281" s="234"/>
      <c r="B281" s="236"/>
      <c r="C281" s="253"/>
      <c r="D281" s="238"/>
      <c r="E281" s="238"/>
      <c r="F281" s="238"/>
      <c r="G281" s="239"/>
      <c r="H281" s="240"/>
      <c r="I281" s="241"/>
    </row>
    <row r="282" spans="1:9" x14ac:dyDescent="0.2">
      <c r="A282" s="234"/>
      <c r="B282" s="236"/>
      <c r="C282" s="253"/>
      <c r="D282" s="238"/>
      <c r="E282" s="238"/>
      <c r="F282" s="238"/>
      <c r="G282" s="239"/>
      <c r="H282" s="240"/>
      <c r="I282" s="241"/>
    </row>
    <row r="283" spans="1:9" x14ac:dyDescent="0.2">
      <c r="A283" s="234"/>
      <c r="B283" s="236"/>
      <c r="C283" s="245"/>
      <c r="D283" s="238"/>
      <c r="E283" s="238"/>
      <c r="F283" s="238"/>
      <c r="G283" s="239"/>
      <c r="H283" s="240"/>
      <c r="I283" s="241"/>
    </row>
    <row r="284" spans="1:9" x14ac:dyDescent="0.2">
      <c r="A284" s="234"/>
      <c r="B284" s="236"/>
      <c r="C284" s="247"/>
      <c r="D284" s="238"/>
      <c r="E284" s="238"/>
      <c r="F284" s="238"/>
      <c r="G284" s="239"/>
      <c r="H284" s="240"/>
      <c r="I284" s="241"/>
    </row>
    <row r="285" spans="1:9" x14ac:dyDescent="0.2">
      <c r="A285" s="234"/>
      <c r="B285" s="236"/>
      <c r="C285" s="245"/>
      <c r="D285" s="238"/>
      <c r="E285" s="238"/>
      <c r="F285" s="238"/>
      <c r="G285" s="239"/>
      <c r="H285" s="240"/>
      <c r="I285" s="241"/>
    </row>
    <row r="286" spans="1:9" x14ac:dyDescent="0.2">
      <c r="A286" s="234"/>
      <c r="B286" s="236"/>
      <c r="C286" s="247"/>
      <c r="D286" s="238"/>
      <c r="E286" s="238"/>
      <c r="F286" s="238"/>
      <c r="G286" s="239"/>
      <c r="H286" s="240"/>
      <c r="I286" s="241"/>
    </row>
    <row r="287" spans="1:9" x14ac:dyDescent="0.2">
      <c r="A287" s="234"/>
      <c r="B287" s="236"/>
      <c r="C287" s="247"/>
      <c r="D287" s="238"/>
      <c r="E287" s="238"/>
      <c r="F287" s="238"/>
      <c r="G287" s="239"/>
      <c r="H287" s="240"/>
      <c r="I287" s="241"/>
    </row>
    <row r="288" spans="1:9" x14ac:dyDescent="0.2">
      <c r="A288" s="234"/>
      <c r="B288" s="235"/>
      <c r="C288" s="246"/>
      <c r="D288" s="238"/>
      <c r="E288" s="238"/>
      <c r="F288" s="238"/>
      <c r="G288" s="239"/>
      <c r="H288" s="240"/>
      <c r="I288" s="241"/>
    </row>
    <row r="289" spans="1:9" x14ac:dyDescent="0.2">
      <c r="A289" s="234"/>
      <c r="B289" s="236"/>
      <c r="C289" s="247"/>
      <c r="D289" s="238"/>
      <c r="E289" s="238"/>
      <c r="F289" s="238"/>
      <c r="G289" s="239"/>
      <c r="H289" s="240"/>
      <c r="I289" s="241"/>
    </row>
    <row r="290" spans="1:9" x14ac:dyDescent="0.2">
      <c r="A290" s="234"/>
      <c r="B290" s="236"/>
      <c r="C290" s="245"/>
      <c r="D290" s="238"/>
      <c r="E290" s="238"/>
      <c r="F290" s="238"/>
      <c r="G290" s="238"/>
      <c r="H290" s="240"/>
      <c r="I290" s="241"/>
    </row>
    <row r="291" spans="1:9" x14ac:dyDescent="0.2">
      <c r="A291" s="234"/>
      <c r="B291" s="236"/>
      <c r="C291" s="247"/>
      <c r="D291" s="238"/>
      <c r="E291" s="238"/>
      <c r="F291" s="238"/>
      <c r="G291" s="239"/>
      <c r="H291" s="240"/>
      <c r="I291" s="241"/>
    </row>
    <row r="292" spans="1:9" x14ac:dyDescent="0.2">
      <c r="A292" s="234"/>
      <c r="B292" s="236"/>
      <c r="C292" s="247"/>
      <c r="D292" s="238"/>
      <c r="E292" s="238"/>
      <c r="F292" s="238"/>
      <c r="G292" s="239"/>
      <c r="H292" s="240"/>
      <c r="I292" s="241"/>
    </row>
    <row r="293" spans="1:9" x14ac:dyDescent="0.2">
      <c r="A293" s="234"/>
      <c r="B293" s="236"/>
      <c r="C293" s="247"/>
      <c r="D293" s="238"/>
      <c r="E293" s="238"/>
      <c r="F293" s="238"/>
      <c r="G293" s="239"/>
      <c r="H293" s="240"/>
      <c r="I293" s="241"/>
    </row>
    <row r="294" spans="1:9" x14ac:dyDescent="0.2">
      <c r="A294" s="234"/>
      <c r="B294" s="236"/>
      <c r="C294" s="247"/>
      <c r="D294" s="238"/>
      <c r="E294" s="238"/>
      <c r="F294" s="238"/>
      <c r="G294" s="239"/>
      <c r="H294" s="240"/>
      <c r="I294" s="241"/>
    </row>
    <row r="295" spans="1:9" x14ac:dyDescent="0.2">
      <c r="A295" s="234"/>
      <c r="B295" s="236"/>
      <c r="C295" s="247"/>
      <c r="D295" s="238"/>
      <c r="E295" s="238"/>
      <c r="F295" s="238"/>
      <c r="G295" s="239"/>
      <c r="H295" s="240"/>
      <c r="I295" s="241"/>
    </row>
    <row r="296" spans="1:9" x14ac:dyDescent="0.2">
      <c r="A296" s="234"/>
      <c r="B296" s="236"/>
      <c r="C296" s="247"/>
      <c r="D296" s="238"/>
      <c r="E296" s="238"/>
      <c r="F296" s="238"/>
      <c r="G296" s="239"/>
      <c r="H296" s="240"/>
      <c r="I296" s="241"/>
    </row>
    <row r="297" spans="1:9" x14ac:dyDescent="0.2">
      <c r="A297" s="234"/>
      <c r="B297" s="236"/>
      <c r="C297" s="247"/>
      <c r="D297" s="238"/>
      <c r="E297" s="238"/>
      <c r="F297" s="238"/>
      <c r="G297" s="239"/>
      <c r="H297" s="240"/>
      <c r="I297" s="241"/>
    </row>
    <row r="298" spans="1:9" x14ac:dyDescent="0.2">
      <c r="A298" s="234"/>
      <c r="B298" s="236"/>
      <c r="C298" s="247"/>
      <c r="D298" s="238"/>
      <c r="E298" s="238"/>
      <c r="F298" s="238"/>
      <c r="G298" s="239"/>
      <c r="H298" s="240"/>
      <c r="I298" s="241"/>
    </row>
    <row r="299" spans="1:9" x14ac:dyDescent="0.2">
      <c r="A299" s="234"/>
      <c r="B299" s="236"/>
      <c r="C299" s="247"/>
      <c r="D299" s="238"/>
      <c r="E299" s="238"/>
      <c r="F299" s="238"/>
      <c r="G299" s="239"/>
      <c r="H299" s="240"/>
      <c r="I299" s="241"/>
    </row>
    <row r="300" spans="1:9" x14ac:dyDescent="0.2">
      <c r="A300" s="234"/>
      <c r="B300" s="236"/>
      <c r="C300" s="247"/>
      <c r="D300" s="238"/>
      <c r="E300" s="238"/>
      <c r="F300" s="238"/>
      <c r="G300" s="239"/>
      <c r="H300" s="240"/>
      <c r="I300" s="241"/>
    </row>
    <row r="301" spans="1:9" x14ac:dyDescent="0.2">
      <c r="A301" s="235"/>
      <c r="B301" s="236"/>
      <c r="C301" s="247"/>
      <c r="D301" s="238"/>
      <c r="E301" s="238"/>
      <c r="F301" s="238"/>
      <c r="G301" s="239"/>
      <c r="H301" s="240"/>
      <c r="I301" s="241"/>
    </row>
    <row r="302" spans="1:9" x14ac:dyDescent="0.2">
      <c r="A302" s="235"/>
      <c r="B302" s="236"/>
      <c r="C302" s="246"/>
      <c r="D302" s="238"/>
      <c r="E302" s="238"/>
      <c r="F302" s="238"/>
      <c r="G302" s="239"/>
      <c r="H302" s="240"/>
      <c r="I302" s="241"/>
    </row>
    <row r="303" spans="1:9" x14ac:dyDescent="0.2">
      <c r="A303" s="235"/>
      <c r="B303" s="236"/>
      <c r="C303" s="246"/>
      <c r="D303" s="238"/>
      <c r="E303" s="238"/>
      <c r="F303" s="238"/>
      <c r="G303" s="239"/>
      <c r="H303" s="240"/>
      <c r="I303" s="241"/>
    </row>
    <row r="304" spans="1:9" x14ac:dyDescent="0.2">
      <c r="A304" s="235"/>
      <c r="B304" s="236"/>
      <c r="C304" s="251"/>
      <c r="D304" s="238"/>
      <c r="E304" s="238"/>
      <c r="F304" s="238"/>
      <c r="G304" s="239"/>
      <c r="H304" s="240"/>
      <c r="I304" s="241"/>
    </row>
    <row r="305" spans="1:9" x14ac:dyDescent="0.2">
      <c r="A305" s="235"/>
      <c r="B305" s="235"/>
      <c r="C305" s="251"/>
      <c r="D305" s="235"/>
      <c r="E305" s="235"/>
      <c r="F305" s="235"/>
      <c r="G305" s="235"/>
      <c r="H305" s="240"/>
      <c r="I305" s="241"/>
    </row>
    <row r="307" spans="1:9" x14ac:dyDescent="0.2">
      <c r="E307" s="263"/>
      <c r="F307" s="264"/>
      <c r="G307" s="265"/>
      <c r="I307" s="267"/>
    </row>
  </sheetData>
  <mergeCells count="3">
    <mergeCell ref="A1:B1"/>
    <mergeCell ref="A2:B2"/>
    <mergeCell ref="E2:G2"/>
  </mergeCells>
  <phoneticPr fontId="65" type="noConversion"/>
  <pageMargins left="0.78740157480314965" right="0.39370078740157483" top="0.98425196850393704" bottom="0.98425196850393704" header="0.51181102362204722" footer="0.51181102362204722"/>
  <pageSetup paperSize="9" scale="70" firstPageNumber="7" fitToHeight="0" orientation="portrait" r:id="rId1"/>
  <headerFooter alignWithMargins="0">
    <oddFooter>&amp;L&amp;"Arial,Obyčejné"&amp;8Vodojem Mikulovice, výměna strojního zařízení&amp;R&amp;"Arial,Obyčejné"&amp;8Str. &amp;P/24</oddFooter>
  </headerFooter>
  <ignoredErrors>
    <ignoredError sqref="B51:B61 B85:B105 B109:B114 B23:B46 B8:B17 B66:B79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B203"/>
  <sheetViews>
    <sheetView showGridLines="0" showZeros="0" topLeftCell="A110" zoomScale="115" zoomScaleNormal="115" zoomScaleSheetLayoutView="100" workbookViewId="0">
      <selection activeCell="G142" sqref="G142"/>
    </sheetView>
  </sheetViews>
  <sheetFormatPr defaultColWidth="9.140625" defaultRowHeight="12.75" x14ac:dyDescent="0.2"/>
  <cols>
    <col min="1" max="1" width="4.42578125" style="175" customWidth="1"/>
    <col min="2" max="2" width="11.5703125" style="175" customWidth="1"/>
    <col min="3" max="3" width="40.42578125" style="175" customWidth="1"/>
    <col min="4" max="4" width="5.7109375" style="175" customWidth="1"/>
    <col min="5" max="5" width="8.5703125" style="180" customWidth="1"/>
    <col min="6" max="6" width="9.85546875" style="175" customWidth="1"/>
    <col min="7" max="7" width="11.140625" style="175" customWidth="1"/>
    <col min="8" max="8" width="11.7109375" style="175" hidden="1" customWidth="1"/>
    <col min="9" max="9" width="11.5703125" style="175" hidden="1" customWidth="1"/>
    <col min="10" max="10" width="11" style="175" hidden="1" customWidth="1"/>
    <col min="11" max="11" width="10.42578125" style="175" hidden="1" customWidth="1"/>
    <col min="12" max="12" width="68.140625" style="175" hidden="1" customWidth="1"/>
    <col min="13" max="13" width="72.140625" style="175" hidden="1" customWidth="1"/>
    <col min="14" max="256" width="9.140625" style="175"/>
    <col min="257" max="257" width="4.42578125" style="175" customWidth="1"/>
    <col min="258" max="258" width="11.5703125" style="175" customWidth="1"/>
    <col min="259" max="259" width="40.42578125" style="175" customWidth="1"/>
    <col min="260" max="260" width="5.5703125" style="175" customWidth="1"/>
    <col min="261" max="261" width="8.5703125" style="175" customWidth="1"/>
    <col min="262" max="262" width="9.85546875" style="175" customWidth="1"/>
    <col min="263" max="263" width="13.85546875" style="175" customWidth="1"/>
    <col min="264" max="267" width="0" style="175" hidden="1" customWidth="1"/>
    <col min="268" max="268" width="75.42578125" style="175" customWidth="1"/>
    <col min="269" max="269" width="45.28515625" style="175" customWidth="1"/>
    <col min="270" max="512" width="9.140625" style="175"/>
    <col min="513" max="513" width="4.42578125" style="175" customWidth="1"/>
    <col min="514" max="514" width="11.5703125" style="175" customWidth="1"/>
    <col min="515" max="515" width="40.42578125" style="175" customWidth="1"/>
    <col min="516" max="516" width="5.5703125" style="175" customWidth="1"/>
    <col min="517" max="517" width="8.5703125" style="175" customWidth="1"/>
    <col min="518" max="518" width="9.85546875" style="175" customWidth="1"/>
    <col min="519" max="519" width="13.85546875" style="175" customWidth="1"/>
    <col min="520" max="523" width="0" style="175" hidden="1" customWidth="1"/>
    <col min="524" max="524" width="75.42578125" style="175" customWidth="1"/>
    <col min="525" max="525" width="45.28515625" style="175" customWidth="1"/>
    <col min="526" max="768" width="9.140625" style="175"/>
    <col min="769" max="769" width="4.42578125" style="175" customWidth="1"/>
    <col min="770" max="770" width="11.5703125" style="175" customWidth="1"/>
    <col min="771" max="771" width="40.42578125" style="175" customWidth="1"/>
    <col min="772" max="772" width="5.5703125" style="175" customWidth="1"/>
    <col min="773" max="773" width="8.5703125" style="175" customWidth="1"/>
    <col min="774" max="774" width="9.85546875" style="175" customWidth="1"/>
    <col min="775" max="775" width="13.85546875" style="175" customWidth="1"/>
    <col min="776" max="779" width="0" style="175" hidden="1" customWidth="1"/>
    <col min="780" max="780" width="75.42578125" style="175" customWidth="1"/>
    <col min="781" max="781" width="45.28515625" style="175" customWidth="1"/>
    <col min="782" max="1024" width="9.140625" style="175"/>
    <col min="1025" max="1025" width="4.42578125" style="175" customWidth="1"/>
    <col min="1026" max="1026" width="11.5703125" style="175" customWidth="1"/>
    <col min="1027" max="1027" width="40.42578125" style="175" customWidth="1"/>
    <col min="1028" max="1028" width="5.5703125" style="175" customWidth="1"/>
    <col min="1029" max="1029" width="8.5703125" style="175" customWidth="1"/>
    <col min="1030" max="1030" width="9.85546875" style="175" customWidth="1"/>
    <col min="1031" max="1031" width="13.85546875" style="175" customWidth="1"/>
    <col min="1032" max="1035" width="0" style="175" hidden="1" customWidth="1"/>
    <col min="1036" max="1036" width="75.42578125" style="175" customWidth="1"/>
    <col min="1037" max="1037" width="45.28515625" style="175" customWidth="1"/>
    <col min="1038" max="1280" width="9.140625" style="175"/>
    <col min="1281" max="1281" width="4.42578125" style="175" customWidth="1"/>
    <col min="1282" max="1282" width="11.5703125" style="175" customWidth="1"/>
    <col min="1283" max="1283" width="40.42578125" style="175" customWidth="1"/>
    <col min="1284" max="1284" width="5.5703125" style="175" customWidth="1"/>
    <col min="1285" max="1285" width="8.5703125" style="175" customWidth="1"/>
    <col min="1286" max="1286" width="9.85546875" style="175" customWidth="1"/>
    <col min="1287" max="1287" width="13.85546875" style="175" customWidth="1"/>
    <col min="1288" max="1291" width="0" style="175" hidden="1" customWidth="1"/>
    <col min="1292" max="1292" width="75.42578125" style="175" customWidth="1"/>
    <col min="1293" max="1293" width="45.28515625" style="175" customWidth="1"/>
    <col min="1294" max="1536" width="9.140625" style="175"/>
    <col min="1537" max="1537" width="4.42578125" style="175" customWidth="1"/>
    <col min="1538" max="1538" width="11.5703125" style="175" customWidth="1"/>
    <col min="1539" max="1539" width="40.42578125" style="175" customWidth="1"/>
    <col min="1540" max="1540" width="5.5703125" style="175" customWidth="1"/>
    <col min="1541" max="1541" width="8.5703125" style="175" customWidth="1"/>
    <col min="1542" max="1542" width="9.85546875" style="175" customWidth="1"/>
    <col min="1543" max="1543" width="13.85546875" style="175" customWidth="1"/>
    <col min="1544" max="1547" width="0" style="175" hidden="1" customWidth="1"/>
    <col min="1548" max="1548" width="75.42578125" style="175" customWidth="1"/>
    <col min="1549" max="1549" width="45.28515625" style="175" customWidth="1"/>
    <col min="1550" max="1792" width="9.140625" style="175"/>
    <col min="1793" max="1793" width="4.42578125" style="175" customWidth="1"/>
    <col min="1794" max="1794" width="11.5703125" style="175" customWidth="1"/>
    <col min="1795" max="1795" width="40.42578125" style="175" customWidth="1"/>
    <col min="1796" max="1796" width="5.5703125" style="175" customWidth="1"/>
    <col min="1797" max="1797" width="8.5703125" style="175" customWidth="1"/>
    <col min="1798" max="1798" width="9.85546875" style="175" customWidth="1"/>
    <col min="1799" max="1799" width="13.85546875" style="175" customWidth="1"/>
    <col min="1800" max="1803" width="0" style="175" hidden="1" customWidth="1"/>
    <col min="1804" max="1804" width="75.42578125" style="175" customWidth="1"/>
    <col min="1805" max="1805" width="45.28515625" style="175" customWidth="1"/>
    <col min="1806" max="2048" width="9.140625" style="175"/>
    <col min="2049" max="2049" width="4.42578125" style="175" customWidth="1"/>
    <col min="2050" max="2050" width="11.5703125" style="175" customWidth="1"/>
    <col min="2051" max="2051" width="40.42578125" style="175" customWidth="1"/>
    <col min="2052" max="2052" width="5.5703125" style="175" customWidth="1"/>
    <col min="2053" max="2053" width="8.5703125" style="175" customWidth="1"/>
    <col min="2054" max="2054" width="9.85546875" style="175" customWidth="1"/>
    <col min="2055" max="2055" width="13.85546875" style="175" customWidth="1"/>
    <col min="2056" max="2059" width="0" style="175" hidden="1" customWidth="1"/>
    <col min="2060" max="2060" width="75.42578125" style="175" customWidth="1"/>
    <col min="2061" max="2061" width="45.28515625" style="175" customWidth="1"/>
    <col min="2062" max="2304" width="9.140625" style="175"/>
    <col min="2305" max="2305" width="4.42578125" style="175" customWidth="1"/>
    <col min="2306" max="2306" width="11.5703125" style="175" customWidth="1"/>
    <col min="2307" max="2307" width="40.42578125" style="175" customWidth="1"/>
    <col min="2308" max="2308" width="5.5703125" style="175" customWidth="1"/>
    <col min="2309" max="2309" width="8.5703125" style="175" customWidth="1"/>
    <col min="2310" max="2310" width="9.85546875" style="175" customWidth="1"/>
    <col min="2311" max="2311" width="13.85546875" style="175" customWidth="1"/>
    <col min="2312" max="2315" width="0" style="175" hidden="1" customWidth="1"/>
    <col min="2316" max="2316" width="75.42578125" style="175" customWidth="1"/>
    <col min="2317" max="2317" width="45.28515625" style="175" customWidth="1"/>
    <col min="2318" max="2560" width="9.140625" style="175"/>
    <col min="2561" max="2561" width="4.42578125" style="175" customWidth="1"/>
    <col min="2562" max="2562" width="11.5703125" style="175" customWidth="1"/>
    <col min="2563" max="2563" width="40.42578125" style="175" customWidth="1"/>
    <col min="2564" max="2564" width="5.5703125" style="175" customWidth="1"/>
    <col min="2565" max="2565" width="8.5703125" style="175" customWidth="1"/>
    <col min="2566" max="2566" width="9.85546875" style="175" customWidth="1"/>
    <col min="2567" max="2567" width="13.85546875" style="175" customWidth="1"/>
    <col min="2568" max="2571" width="0" style="175" hidden="1" customWidth="1"/>
    <col min="2572" max="2572" width="75.42578125" style="175" customWidth="1"/>
    <col min="2573" max="2573" width="45.28515625" style="175" customWidth="1"/>
    <col min="2574" max="2816" width="9.140625" style="175"/>
    <col min="2817" max="2817" width="4.42578125" style="175" customWidth="1"/>
    <col min="2818" max="2818" width="11.5703125" style="175" customWidth="1"/>
    <col min="2819" max="2819" width="40.42578125" style="175" customWidth="1"/>
    <col min="2820" max="2820" width="5.5703125" style="175" customWidth="1"/>
    <col min="2821" max="2821" width="8.5703125" style="175" customWidth="1"/>
    <col min="2822" max="2822" width="9.85546875" style="175" customWidth="1"/>
    <col min="2823" max="2823" width="13.85546875" style="175" customWidth="1"/>
    <col min="2824" max="2827" width="0" style="175" hidden="1" customWidth="1"/>
    <col min="2828" max="2828" width="75.42578125" style="175" customWidth="1"/>
    <col min="2829" max="2829" width="45.28515625" style="175" customWidth="1"/>
    <col min="2830" max="3072" width="9.140625" style="175"/>
    <col min="3073" max="3073" width="4.42578125" style="175" customWidth="1"/>
    <col min="3074" max="3074" width="11.5703125" style="175" customWidth="1"/>
    <col min="3075" max="3075" width="40.42578125" style="175" customWidth="1"/>
    <col min="3076" max="3076" width="5.5703125" style="175" customWidth="1"/>
    <col min="3077" max="3077" width="8.5703125" style="175" customWidth="1"/>
    <col min="3078" max="3078" width="9.85546875" style="175" customWidth="1"/>
    <col min="3079" max="3079" width="13.85546875" style="175" customWidth="1"/>
    <col min="3080" max="3083" width="0" style="175" hidden="1" customWidth="1"/>
    <col min="3084" max="3084" width="75.42578125" style="175" customWidth="1"/>
    <col min="3085" max="3085" width="45.28515625" style="175" customWidth="1"/>
    <col min="3086" max="3328" width="9.140625" style="175"/>
    <col min="3329" max="3329" width="4.42578125" style="175" customWidth="1"/>
    <col min="3330" max="3330" width="11.5703125" style="175" customWidth="1"/>
    <col min="3331" max="3331" width="40.42578125" style="175" customWidth="1"/>
    <col min="3332" max="3332" width="5.5703125" style="175" customWidth="1"/>
    <col min="3333" max="3333" width="8.5703125" style="175" customWidth="1"/>
    <col min="3334" max="3334" width="9.85546875" style="175" customWidth="1"/>
    <col min="3335" max="3335" width="13.85546875" style="175" customWidth="1"/>
    <col min="3336" max="3339" width="0" style="175" hidden="1" customWidth="1"/>
    <col min="3340" max="3340" width="75.42578125" style="175" customWidth="1"/>
    <col min="3341" max="3341" width="45.28515625" style="175" customWidth="1"/>
    <col min="3342" max="3584" width="9.140625" style="175"/>
    <col min="3585" max="3585" width="4.42578125" style="175" customWidth="1"/>
    <col min="3586" max="3586" width="11.5703125" style="175" customWidth="1"/>
    <col min="3587" max="3587" width="40.42578125" style="175" customWidth="1"/>
    <col min="3588" max="3588" width="5.5703125" style="175" customWidth="1"/>
    <col min="3589" max="3589" width="8.5703125" style="175" customWidth="1"/>
    <col min="3590" max="3590" width="9.85546875" style="175" customWidth="1"/>
    <col min="3591" max="3591" width="13.85546875" style="175" customWidth="1"/>
    <col min="3592" max="3595" width="0" style="175" hidden="1" customWidth="1"/>
    <col min="3596" max="3596" width="75.42578125" style="175" customWidth="1"/>
    <col min="3597" max="3597" width="45.28515625" style="175" customWidth="1"/>
    <col min="3598" max="3840" width="9.140625" style="175"/>
    <col min="3841" max="3841" width="4.42578125" style="175" customWidth="1"/>
    <col min="3842" max="3842" width="11.5703125" style="175" customWidth="1"/>
    <col min="3843" max="3843" width="40.42578125" style="175" customWidth="1"/>
    <col min="3844" max="3844" width="5.5703125" style="175" customWidth="1"/>
    <col min="3845" max="3845" width="8.5703125" style="175" customWidth="1"/>
    <col min="3846" max="3846" width="9.85546875" style="175" customWidth="1"/>
    <col min="3847" max="3847" width="13.85546875" style="175" customWidth="1"/>
    <col min="3848" max="3851" width="0" style="175" hidden="1" customWidth="1"/>
    <col min="3852" max="3852" width="75.42578125" style="175" customWidth="1"/>
    <col min="3853" max="3853" width="45.28515625" style="175" customWidth="1"/>
    <col min="3854" max="4096" width="9.140625" style="175"/>
    <col min="4097" max="4097" width="4.42578125" style="175" customWidth="1"/>
    <col min="4098" max="4098" width="11.5703125" style="175" customWidth="1"/>
    <col min="4099" max="4099" width="40.42578125" style="175" customWidth="1"/>
    <col min="4100" max="4100" width="5.5703125" style="175" customWidth="1"/>
    <col min="4101" max="4101" width="8.5703125" style="175" customWidth="1"/>
    <col min="4102" max="4102" width="9.85546875" style="175" customWidth="1"/>
    <col min="4103" max="4103" width="13.85546875" style="175" customWidth="1"/>
    <col min="4104" max="4107" width="0" style="175" hidden="1" customWidth="1"/>
    <col min="4108" max="4108" width="75.42578125" style="175" customWidth="1"/>
    <col min="4109" max="4109" width="45.28515625" style="175" customWidth="1"/>
    <col min="4110" max="4352" width="9.140625" style="175"/>
    <col min="4353" max="4353" width="4.42578125" style="175" customWidth="1"/>
    <col min="4354" max="4354" width="11.5703125" style="175" customWidth="1"/>
    <col min="4355" max="4355" width="40.42578125" style="175" customWidth="1"/>
    <col min="4356" max="4356" width="5.5703125" style="175" customWidth="1"/>
    <col min="4357" max="4357" width="8.5703125" style="175" customWidth="1"/>
    <col min="4358" max="4358" width="9.85546875" style="175" customWidth="1"/>
    <col min="4359" max="4359" width="13.85546875" style="175" customWidth="1"/>
    <col min="4360" max="4363" width="0" style="175" hidden="1" customWidth="1"/>
    <col min="4364" max="4364" width="75.42578125" style="175" customWidth="1"/>
    <col min="4365" max="4365" width="45.28515625" style="175" customWidth="1"/>
    <col min="4366" max="4608" width="9.140625" style="175"/>
    <col min="4609" max="4609" width="4.42578125" style="175" customWidth="1"/>
    <col min="4610" max="4610" width="11.5703125" style="175" customWidth="1"/>
    <col min="4611" max="4611" width="40.42578125" style="175" customWidth="1"/>
    <col min="4612" max="4612" width="5.5703125" style="175" customWidth="1"/>
    <col min="4613" max="4613" width="8.5703125" style="175" customWidth="1"/>
    <col min="4614" max="4614" width="9.85546875" style="175" customWidth="1"/>
    <col min="4615" max="4615" width="13.85546875" style="175" customWidth="1"/>
    <col min="4616" max="4619" width="0" style="175" hidden="1" customWidth="1"/>
    <col min="4620" max="4620" width="75.42578125" style="175" customWidth="1"/>
    <col min="4621" max="4621" width="45.28515625" style="175" customWidth="1"/>
    <col min="4622" max="4864" width="9.140625" style="175"/>
    <col min="4865" max="4865" width="4.42578125" style="175" customWidth="1"/>
    <col min="4866" max="4866" width="11.5703125" style="175" customWidth="1"/>
    <col min="4867" max="4867" width="40.42578125" style="175" customWidth="1"/>
    <col min="4868" max="4868" width="5.5703125" style="175" customWidth="1"/>
    <col min="4869" max="4869" width="8.5703125" style="175" customWidth="1"/>
    <col min="4870" max="4870" width="9.85546875" style="175" customWidth="1"/>
    <col min="4871" max="4871" width="13.85546875" style="175" customWidth="1"/>
    <col min="4872" max="4875" width="0" style="175" hidden="1" customWidth="1"/>
    <col min="4876" max="4876" width="75.42578125" style="175" customWidth="1"/>
    <col min="4877" max="4877" width="45.28515625" style="175" customWidth="1"/>
    <col min="4878" max="5120" width="9.140625" style="175"/>
    <col min="5121" max="5121" width="4.42578125" style="175" customWidth="1"/>
    <col min="5122" max="5122" width="11.5703125" style="175" customWidth="1"/>
    <col min="5123" max="5123" width="40.42578125" style="175" customWidth="1"/>
    <col min="5124" max="5124" width="5.5703125" style="175" customWidth="1"/>
    <col min="5125" max="5125" width="8.5703125" style="175" customWidth="1"/>
    <col min="5126" max="5126" width="9.85546875" style="175" customWidth="1"/>
    <col min="5127" max="5127" width="13.85546875" style="175" customWidth="1"/>
    <col min="5128" max="5131" width="0" style="175" hidden="1" customWidth="1"/>
    <col min="5132" max="5132" width="75.42578125" style="175" customWidth="1"/>
    <col min="5133" max="5133" width="45.28515625" style="175" customWidth="1"/>
    <col min="5134" max="5376" width="9.140625" style="175"/>
    <col min="5377" max="5377" width="4.42578125" style="175" customWidth="1"/>
    <col min="5378" max="5378" width="11.5703125" style="175" customWidth="1"/>
    <col min="5379" max="5379" width="40.42578125" style="175" customWidth="1"/>
    <col min="5380" max="5380" width="5.5703125" style="175" customWidth="1"/>
    <col min="5381" max="5381" width="8.5703125" style="175" customWidth="1"/>
    <col min="5382" max="5382" width="9.85546875" style="175" customWidth="1"/>
    <col min="5383" max="5383" width="13.85546875" style="175" customWidth="1"/>
    <col min="5384" max="5387" width="0" style="175" hidden="1" customWidth="1"/>
    <col min="5388" max="5388" width="75.42578125" style="175" customWidth="1"/>
    <col min="5389" max="5389" width="45.28515625" style="175" customWidth="1"/>
    <col min="5390" max="5632" width="9.140625" style="175"/>
    <col min="5633" max="5633" width="4.42578125" style="175" customWidth="1"/>
    <col min="5634" max="5634" width="11.5703125" style="175" customWidth="1"/>
    <col min="5635" max="5635" width="40.42578125" style="175" customWidth="1"/>
    <col min="5636" max="5636" width="5.5703125" style="175" customWidth="1"/>
    <col min="5637" max="5637" width="8.5703125" style="175" customWidth="1"/>
    <col min="5638" max="5638" width="9.85546875" style="175" customWidth="1"/>
    <col min="5639" max="5639" width="13.85546875" style="175" customWidth="1"/>
    <col min="5640" max="5643" width="0" style="175" hidden="1" customWidth="1"/>
    <col min="5644" max="5644" width="75.42578125" style="175" customWidth="1"/>
    <col min="5645" max="5645" width="45.28515625" style="175" customWidth="1"/>
    <col min="5646" max="5888" width="9.140625" style="175"/>
    <col min="5889" max="5889" width="4.42578125" style="175" customWidth="1"/>
    <col min="5890" max="5890" width="11.5703125" style="175" customWidth="1"/>
    <col min="5891" max="5891" width="40.42578125" style="175" customWidth="1"/>
    <col min="5892" max="5892" width="5.5703125" style="175" customWidth="1"/>
    <col min="5893" max="5893" width="8.5703125" style="175" customWidth="1"/>
    <col min="5894" max="5894" width="9.85546875" style="175" customWidth="1"/>
    <col min="5895" max="5895" width="13.85546875" style="175" customWidth="1"/>
    <col min="5896" max="5899" width="0" style="175" hidden="1" customWidth="1"/>
    <col min="5900" max="5900" width="75.42578125" style="175" customWidth="1"/>
    <col min="5901" max="5901" width="45.28515625" style="175" customWidth="1"/>
    <col min="5902" max="6144" width="9.140625" style="175"/>
    <col min="6145" max="6145" width="4.42578125" style="175" customWidth="1"/>
    <col min="6146" max="6146" width="11.5703125" style="175" customWidth="1"/>
    <col min="6147" max="6147" width="40.42578125" style="175" customWidth="1"/>
    <col min="6148" max="6148" width="5.5703125" style="175" customWidth="1"/>
    <col min="6149" max="6149" width="8.5703125" style="175" customWidth="1"/>
    <col min="6150" max="6150" width="9.85546875" style="175" customWidth="1"/>
    <col min="6151" max="6151" width="13.85546875" style="175" customWidth="1"/>
    <col min="6152" max="6155" width="0" style="175" hidden="1" customWidth="1"/>
    <col min="6156" max="6156" width="75.42578125" style="175" customWidth="1"/>
    <col min="6157" max="6157" width="45.28515625" style="175" customWidth="1"/>
    <col min="6158" max="6400" width="9.140625" style="175"/>
    <col min="6401" max="6401" width="4.42578125" style="175" customWidth="1"/>
    <col min="6402" max="6402" width="11.5703125" style="175" customWidth="1"/>
    <col min="6403" max="6403" width="40.42578125" style="175" customWidth="1"/>
    <col min="6404" max="6404" width="5.5703125" style="175" customWidth="1"/>
    <col min="6405" max="6405" width="8.5703125" style="175" customWidth="1"/>
    <col min="6406" max="6406" width="9.85546875" style="175" customWidth="1"/>
    <col min="6407" max="6407" width="13.85546875" style="175" customWidth="1"/>
    <col min="6408" max="6411" width="0" style="175" hidden="1" customWidth="1"/>
    <col min="6412" max="6412" width="75.42578125" style="175" customWidth="1"/>
    <col min="6413" max="6413" width="45.28515625" style="175" customWidth="1"/>
    <col min="6414" max="6656" width="9.140625" style="175"/>
    <col min="6657" max="6657" width="4.42578125" style="175" customWidth="1"/>
    <col min="6658" max="6658" width="11.5703125" style="175" customWidth="1"/>
    <col min="6659" max="6659" width="40.42578125" style="175" customWidth="1"/>
    <col min="6660" max="6660" width="5.5703125" style="175" customWidth="1"/>
    <col min="6661" max="6661" width="8.5703125" style="175" customWidth="1"/>
    <col min="6662" max="6662" width="9.85546875" style="175" customWidth="1"/>
    <col min="6663" max="6663" width="13.85546875" style="175" customWidth="1"/>
    <col min="6664" max="6667" width="0" style="175" hidden="1" customWidth="1"/>
    <col min="6668" max="6668" width="75.42578125" style="175" customWidth="1"/>
    <col min="6669" max="6669" width="45.28515625" style="175" customWidth="1"/>
    <col min="6670" max="6912" width="9.140625" style="175"/>
    <col min="6913" max="6913" width="4.42578125" style="175" customWidth="1"/>
    <col min="6914" max="6914" width="11.5703125" style="175" customWidth="1"/>
    <col min="6915" max="6915" width="40.42578125" style="175" customWidth="1"/>
    <col min="6916" max="6916" width="5.5703125" style="175" customWidth="1"/>
    <col min="6917" max="6917" width="8.5703125" style="175" customWidth="1"/>
    <col min="6918" max="6918" width="9.85546875" style="175" customWidth="1"/>
    <col min="6919" max="6919" width="13.85546875" style="175" customWidth="1"/>
    <col min="6920" max="6923" width="0" style="175" hidden="1" customWidth="1"/>
    <col min="6924" max="6924" width="75.42578125" style="175" customWidth="1"/>
    <col min="6925" max="6925" width="45.28515625" style="175" customWidth="1"/>
    <col min="6926" max="7168" width="9.140625" style="175"/>
    <col min="7169" max="7169" width="4.42578125" style="175" customWidth="1"/>
    <col min="7170" max="7170" width="11.5703125" style="175" customWidth="1"/>
    <col min="7171" max="7171" width="40.42578125" style="175" customWidth="1"/>
    <col min="7172" max="7172" width="5.5703125" style="175" customWidth="1"/>
    <col min="7173" max="7173" width="8.5703125" style="175" customWidth="1"/>
    <col min="7174" max="7174" width="9.85546875" style="175" customWidth="1"/>
    <col min="7175" max="7175" width="13.85546875" style="175" customWidth="1"/>
    <col min="7176" max="7179" width="0" style="175" hidden="1" customWidth="1"/>
    <col min="7180" max="7180" width="75.42578125" style="175" customWidth="1"/>
    <col min="7181" max="7181" width="45.28515625" style="175" customWidth="1"/>
    <col min="7182" max="7424" width="9.140625" style="175"/>
    <col min="7425" max="7425" width="4.42578125" style="175" customWidth="1"/>
    <col min="7426" max="7426" width="11.5703125" style="175" customWidth="1"/>
    <col min="7427" max="7427" width="40.42578125" style="175" customWidth="1"/>
    <col min="7428" max="7428" width="5.5703125" style="175" customWidth="1"/>
    <col min="7429" max="7429" width="8.5703125" style="175" customWidth="1"/>
    <col min="7430" max="7430" width="9.85546875" style="175" customWidth="1"/>
    <col min="7431" max="7431" width="13.85546875" style="175" customWidth="1"/>
    <col min="7432" max="7435" width="0" style="175" hidden="1" customWidth="1"/>
    <col min="7436" max="7436" width="75.42578125" style="175" customWidth="1"/>
    <col min="7437" max="7437" width="45.28515625" style="175" customWidth="1"/>
    <col min="7438" max="7680" width="9.140625" style="175"/>
    <col min="7681" max="7681" width="4.42578125" style="175" customWidth="1"/>
    <col min="7682" max="7682" width="11.5703125" style="175" customWidth="1"/>
    <col min="7683" max="7683" width="40.42578125" style="175" customWidth="1"/>
    <col min="7684" max="7684" width="5.5703125" style="175" customWidth="1"/>
    <col min="7685" max="7685" width="8.5703125" style="175" customWidth="1"/>
    <col min="7686" max="7686" width="9.85546875" style="175" customWidth="1"/>
    <col min="7687" max="7687" width="13.85546875" style="175" customWidth="1"/>
    <col min="7688" max="7691" width="0" style="175" hidden="1" customWidth="1"/>
    <col min="7692" max="7692" width="75.42578125" style="175" customWidth="1"/>
    <col min="7693" max="7693" width="45.28515625" style="175" customWidth="1"/>
    <col min="7694" max="7936" width="9.140625" style="175"/>
    <col min="7937" max="7937" width="4.42578125" style="175" customWidth="1"/>
    <col min="7938" max="7938" width="11.5703125" style="175" customWidth="1"/>
    <col min="7939" max="7939" width="40.42578125" style="175" customWidth="1"/>
    <col min="7940" max="7940" width="5.5703125" style="175" customWidth="1"/>
    <col min="7941" max="7941" width="8.5703125" style="175" customWidth="1"/>
    <col min="7942" max="7942" width="9.85546875" style="175" customWidth="1"/>
    <col min="7943" max="7943" width="13.85546875" style="175" customWidth="1"/>
    <col min="7944" max="7947" width="0" style="175" hidden="1" customWidth="1"/>
    <col min="7948" max="7948" width="75.42578125" style="175" customWidth="1"/>
    <col min="7949" max="7949" width="45.28515625" style="175" customWidth="1"/>
    <col min="7950" max="8192" width="9.140625" style="175"/>
    <col min="8193" max="8193" width="4.42578125" style="175" customWidth="1"/>
    <col min="8194" max="8194" width="11.5703125" style="175" customWidth="1"/>
    <col min="8195" max="8195" width="40.42578125" style="175" customWidth="1"/>
    <col min="8196" max="8196" width="5.5703125" style="175" customWidth="1"/>
    <col min="8197" max="8197" width="8.5703125" style="175" customWidth="1"/>
    <col min="8198" max="8198" width="9.85546875" style="175" customWidth="1"/>
    <col min="8199" max="8199" width="13.85546875" style="175" customWidth="1"/>
    <col min="8200" max="8203" width="0" style="175" hidden="1" customWidth="1"/>
    <col min="8204" max="8204" width="75.42578125" style="175" customWidth="1"/>
    <col min="8205" max="8205" width="45.28515625" style="175" customWidth="1"/>
    <col min="8206" max="8448" width="9.140625" style="175"/>
    <col min="8449" max="8449" width="4.42578125" style="175" customWidth="1"/>
    <col min="8450" max="8450" width="11.5703125" style="175" customWidth="1"/>
    <col min="8451" max="8451" width="40.42578125" style="175" customWidth="1"/>
    <col min="8452" max="8452" width="5.5703125" style="175" customWidth="1"/>
    <col min="8453" max="8453" width="8.5703125" style="175" customWidth="1"/>
    <col min="8454" max="8454" width="9.85546875" style="175" customWidth="1"/>
    <col min="8455" max="8455" width="13.85546875" style="175" customWidth="1"/>
    <col min="8456" max="8459" width="0" style="175" hidden="1" customWidth="1"/>
    <col min="8460" max="8460" width="75.42578125" style="175" customWidth="1"/>
    <col min="8461" max="8461" width="45.28515625" style="175" customWidth="1"/>
    <col min="8462" max="8704" width="9.140625" style="175"/>
    <col min="8705" max="8705" width="4.42578125" style="175" customWidth="1"/>
    <col min="8706" max="8706" width="11.5703125" style="175" customWidth="1"/>
    <col min="8707" max="8707" width="40.42578125" style="175" customWidth="1"/>
    <col min="8708" max="8708" width="5.5703125" style="175" customWidth="1"/>
    <col min="8709" max="8709" width="8.5703125" style="175" customWidth="1"/>
    <col min="8710" max="8710" width="9.85546875" style="175" customWidth="1"/>
    <col min="8711" max="8711" width="13.85546875" style="175" customWidth="1"/>
    <col min="8712" max="8715" width="0" style="175" hidden="1" customWidth="1"/>
    <col min="8716" max="8716" width="75.42578125" style="175" customWidth="1"/>
    <col min="8717" max="8717" width="45.28515625" style="175" customWidth="1"/>
    <col min="8718" max="8960" width="9.140625" style="175"/>
    <col min="8961" max="8961" width="4.42578125" style="175" customWidth="1"/>
    <col min="8962" max="8962" width="11.5703125" style="175" customWidth="1"/>
    <col min="8963" max="8963" width="40.42578125" style="175" customWidth="1"/>
    <col min="8964" max="8964" width="5.5703125" style="175" customWidth="1"/>
    <col min="8965" max="8965" width="8.5703125" style="175" customWidth="1"/>
    <col min="8966" max="8966" width="9.85546875" style="175" customWidth="1"/>
    <col min="8967" max="8967" width="13.85546875" style="175" customWidth="1"/>
    <col min="8968" max="8971" width="0" style="175" hidden="1" customWidth="1"/>
    <col min="8972" max="8972" width="75.42578125" style="175" customWidth="1"/>
    <col min="8973" max="8973" width="45.28515625" style="175" customWidth="1"/>
    <col min="8974" max="9216" width="9.140625" style="175"/>
    <col min="9217" max="9217" width="4.42578125" style="175" customWidth="1"/>
    <col min="9218" max="9218" width="11.5703125" style="175" customWidth="1"/>
    <col min="9219" max="9219" width="40.42578125" style="175" customWidth="1"/>
    <col min="9220" max="9220" width="5.5703125" style="175" customWidth="1"/>
    <col min="9221" max="9221" width="8.5703125" style="175" customWidth="1"/>
    <col min="9222" max="9222" width="9.85546875" style="175" customWidth="1"/>
    <col min="9223" max="9223" width="13.85546875" style="175" customWidth="1"/>
    <col min="9224" max="9227" width="0" style="175" hidden="1" customWidth="1"/>
    <col min="9228" max="9228" width="75.42578125" style="175" customWidth="1"/>
    <col min="9229" max="9229" width="45.28515625" style="175" customWidth="1"/>
    <col min="9230" max="9472" width="9.140625" style="175"/>
    <col min="9473" max="9473" width="4.42578125" style="175" customWidth="1"/>
    <col min="9474" max="9474" width="11.5703125" style="175" customWidth="1"/>
    <col min="9475" max="9475" width="40.42578125" style="175" customWidth="1"/>
    <col min="9476" max="9476" width="5.5703125" style="175" customWidth="1"/>
    <col min="9477" max="9477" width="8.5703125" style="175" customWidth="1"/>
    <col min="9478" max="9478" width="9.85546875" style="175" customWidth="1"/>
    <col min="9479" max="9479" width="13.85546875" style="175" customWidth="1"/>
    <col min="9480" max="9483" width="0" style="175" hidden="1" customWidth="1"/>
    <col min="9484" max="9484" width="75.42578125" style="175" customWidth="1"/>
    <col min="9485" max="9485" width="45.28515625" style="175" customWidth="1"/>
    <col min="9486" max="9728" width="9.140625" style="175"/>
    <col min="9729" max="9729" width="4.42578125" style="175" customWidth="1"/>
    <col min="9730" max="9730" width="11.5703125" style="175" customWidth="1"/>
    <col min="9731" max="9731" width="40.42578125" style="175" customWidth="1"/>
    <col min="9732" max="9732" width="5.5703125" style="175" customWidth="1"/>
    <col min="9733" max="9733" width="8.5703125" style="175" customWidth="1"/>
    <col min="9734" max="9734" width="9.85546875" style="175" customWidth="1"/>
    <col min="9735" max="9735" width="13.85546875" style="175" customWidth="1"/>
    <col min="9736" max="9739" width="0" style="175" hidden="1" customWidth="1"/>
    <col min="9740" max="9740" width="75.42578125" style="175" customWidth="1"/>
    <col min="9741" max="9741" width="45.28515625" style="175" customWidth="1"/>
    <col min="9742" max="9984" width="9.140625" style="175"/>
    <col min="9985" max="9985" width="4.42578125" style="175" customWidth="1"/>
    <col min="9986" max="9986" width="11.5703125" style="175" customWidth="1"/>
    <col min="9987" max="9987" width="40.42578125" style="175" customWidth="1"/>
    <col min="9988" max="9988" width="5.5703125" style="175" customWidth="1"/>
    <col min="9989" max="9989" width="8.5703125" style="175" customWidth="1"/>
    <col min="9990" max="9990" width="9.85546875" style="175" customWidth="1"/>
    <col min="9991" max="9991" width="13.85546875" style="175" customWidth="1"/>
    <col min="9992" max="9995" width="0" style="175" hidden="1" customWidth="1"/>
    <col min="9996" max="9996" width="75.42578125" style="175" customWidth="1"/>
    <col min="9997" max="9997" width="45.28515625" style="175" customWidth="1"/>
    <col min="9998" max="10240" width="9.140625" style="175"/>
    <col min="10241" max="10241" width="4.42578125" style="175" customWidth="1"/>
    <col min="10242" max="10242" width="11.5703125" style="175" customWidth="1"/>
    <col min="10243" max="10243" width="40.42578125" style="175" customWidth="1"/>
    <col min="10244" max="10244" width="5.5703125" style="175" customWidth="1"/>
    <col min="10245" max="10245" width="8.5703125" style="175" customWidth="1"/>
    <col min="10246" max="10246" width="9.85546875" style="175" customWidth="1"/>
    <col min="10247" max="10247" width="13.85546875" style="175" customWidth="1"/>
    <col min="10248" max="10251" width="0" style="175" hidden="1" customWidth="1"/>
    <col min="10252" max="10252" width="75.42578125" style="175" customWidth="1"/>
    <col min="10253" max="10253" width="45.28515625" style="175" customWidth="1"/>
    <col min="10254" max="10496" width="9.140625" style="175"/>
    <col min="10497" max="10497" width="4.42578125" style="175" customWidth="1"/>
    <col min="10498" max="10498" width="11.5703125" style="175" customWidth="1"/>
    <col min="10499" max="10499" width="40.42578125" style="175" customWidth="1"/>
    <col min="10500" max="10500" width="5.5703125" style="175" customWidth="1"/>
    <col min="10501" max="10501" width="8.5703125" style="175" customWidth="1"/>
    <col min="10502" max="10502" width="9.85546875" style="175" customWidth="1"/>
    <col min="10503" max="10503" width="13.85546875" style="175" customWidth="1"/>
    <col min="10504" max="10507" width="0" style="175" hidden="1" customWidth="1"/>
    <col min="10508" max="10508" width="75.42578125" style="175" customWidth="1"/>
    <col min="10509" max="10509" width="45.28515625" style="175" customWidth="1"/>
    <col min="10510" max="10752" width="9.140625" style="175"/>
    <col min="10753" max="10753" width="4.42578125" style="175" customWidth="1"/>
    <col min="10754" max="10754" width="11.5703125" style="175" customWidth="1"/>
    <col min="10755" max="10755" width="40.42578125" style="175" customWidth="1"/>
    <col min="10756" max="10756" width="5.5703125" style="175" customWidth="1"/>
    <col min="10757" max="10757" width="8.5703125" style="175" customWidth="1"/>
    <col min="10758" max="10758" width="9.85546875" style="175" customWidth="1"/>
    <col min="10759" max="10759" width="13.85546875" style="175" customWidth="1"/>
    <col min="10760" max="10763" width="0" style="175" hidden="1" customWidth="1"/>
    <col min="10764" max="10764" width="75.42578125" style="175" customWidth="1"/>
    <col min="10765" max="10765" width="45.28515625" style="175" customWidth="1"/>
    <col min="10766" max="11008" width="9.140625" style="175"/>
    <col min="11009" max="11009" width="4.42578125" style="175" customWidth="1"/>
    <col min="11010" max="11010" width="11.5703125" style="175" customWidth="1"/>
    <col min="11011" max="11011" width="40.42578125" style="175" customWidth="1"/>
    <col min="11012" max="11012" width="5.5703125" style="175" customWidth="1"/>
    <col min="11013" max="11013" width="8.5703125" style="175" customWidth="1"/>
    <col min="11014" max="11014" width="9.85546875" style="175" customWidth="1"/>
    <col min="11015" max="11015" width="13.85546875" style="175" customWidth="1"/>
    <col min="11016" max="11019" width="0" style="175" hidden="1" customWidth="1"/>
    <col min="11020" max="11020" width="75.42578125" style="175" customWidth="1"/>
    <col min="11021" max="11021" width="45.28515625" style="175" customWidth="1"/>
    <col min="11022" max="11264" width="9.140625" style="175"/>
    <col min="11265" max="11265" width="4.42578125" style="175" customWidth="1"/>
    <col min="11266" max="11266" width="11.5703125" style="175" customWidth="1"/>
    <col min="11267" max="11267" width="40.42578125" style="175" customWidth="1"/>
    <col min="11268" max="11268" width="5.5703125" style="175" customWidth="1"/>
    <col min="11269" max="11269" width="8.5703125" style="175" customWidth="1"/>
    <col min="11270" max="11270" width="9.85546875" style="175" customWidth="1"/>
    <col min="11271" max="11271" width="13.85546875" style="175" customWidth="1"/>
    <col min="11272" max="11275" width="0" style="175" hidden="1" customWidth="1"/>
    <col min="11276" max="11276" width="75.42578125" style="175" customWidth="1"/>
    <col min="11277" max="11277" width="45.28515625" style="175" customWidth="1"/>
    <col min="11278" max="11520" width="9.140625" style="175"/>
    <col min="11521" max="11521" width="4.42578125" style="175" customWidth="1"/>
    <col min="11522" max="11522" width="11.5703125" style="175" customWidth="1"/>
    <col min="11523" max="11523" width="40.42578125" style="175" customWidth="1"/>
    <col min="11524" max="11524" width="5.5703125" style="175" customWidth="1"/>
    <col min="11525" max="11525" width="8.5703125" style="175" customWidth="1"/>
    <col min="11526" max="11526" width="9.85546875" style="175" customWidth="1"/>
    <col min="11527" max="11527" width="13.85546875" style="175" customWidth="1"/>
    <col min="11528" max="11531" width="0" style="175" hidden="1" customWidth="1"/>
    <col min="11532" max="11532" width="75.42578125" style="175" customWidth="1"/>
    <col min="11533" max="11533" width="45.28515625" style="175" customWidth="1"/>
    <col min="11534" max="11776" width="9.140625" style="175"/>
    <col min="11777" max="11777" width="4.42578125" style="175" customWidth="1"/>
    <col min="11778" max="11778" width="11.5703125" style="175" customWidth="1"/>
    <col min="11779" max="11779" width="40.42578125" style="175" customWidth="1"/>
    <col min="11780" max="11780" width="5.5703125" style="175" customWidth="1"/>
    <col min="11781" max="11781" width="8.5703125" style="175" customWidth="1"/>
    <col min="11782" max="11782" width="9.85546875" style="175" customWidth="1"/>
    <col min="11783" max="11783" width="13.85546875" style="175" customWidth="1"/>
    <col min="11784" max="11787" width="0" style="175" hidden="1" customWidth="1"/>
    <col min="11788" max="11788" width="75.42578125" style="175" customWidth="1"/>
    <col min="11789" max="11789" width="45.28515625" style="175" customWidth="1"/>
    <col min="11790" max="12032" width="9.140625" style="175"/>
    <col min="12033" max="12033" width="4.42578125" style="175" customWidth="1"/>
    <col min="12034" max="12034" width="11.5703125" style="175" customWidth="1"/>
    <col min="12035" max="12035" width="40.42578125" style="175" customWidth="1"/>
    <col min="12036" max="12036" width="5.5703125" style="175" customWidth="1"/>
    <col min="12037" max="12037" width="8.5703125" style="175" customWidth="1"/>
    <col min="12038" max="12038" width="9.85546875" style="175" customWidth="1"/>
    <col min="12039" max="12039" width="13.85546875" style="175" customWidth="1"/>
    <col min="12040" max="12043" width="0" style="175" hidden="1" customWidth="1"/>
    <col min="12044" max="12044" width="75.42578125" style="175" customWidth="1"/>
    <col min="12045" max="12045" width="45.28515625" style="175" customWidth="1"/>
    <col min="12046" max="12288" width="9.140625" style="175"/>
    <col min="12289" max="12289" width="4.42578125" style="175" customWidth="1"/>
    <col min="12290" max="12290" width="11.5703125" style="175" customWidth="1"/>
    <col min="12291" max="12291" width="40.42578125" style="175" customWidth="1"/>
    <col min="12292" max="12292" width="5.5703125" style="175" customWidth="1"/>
    <col min="12293" max="12293" width="8.5703125" style="175" customWidth="1"/>
    <col min="12294" max="12294" width="9.85546875" style="175" customWidth="1"/>
    <col min="12295" max="12295" width="13.85546875" style="175" customWidth="1"/>
    <col min="12296" max="12299" width="0" style="175" hidden="1" customWidth="1"/>
    <col min="12300" max="12300" width="75.42578125" style="175" customWidth="1"/>
    <col min="12301" max="12301" width="45.28515625" style="175" customWidth="1"/>
    <col min="12302" max="12544" width="9.140625" style="175"/>
    <col min="12545" max="12545" width="4.42578125" style="175" customWidth="1"/>
    <col min="12546" max="12546" width="11.5703125" style="175" customWidth="1"/>
    <col min="12547" max="12547" width="40.42578125" style="175" customWidth="1"/>
    <col min="12548" max="12548" width="5.5703125" style="175" customWidth="1"/>
    <col min="12549" max="12549" width="8.5703125" style="175" customWidth="1"/>
    <col min="12550" max="12550" width="9.85546875" style="175" customWidth="1"/>
    <col min="12551" max="12551" width="13.85546875" style="175" customWidth="1"/>
    <col min="12552" max="12555" width="0" style="175" hidden="1" customWidth="1"/>
    <col min="12556" max="12556" width="75.42578125" style="175" customWidth="1"/>
    <col min="12557" max="12557" width="45.28515625" style="175" customWidth="1"/>
    <col min="12558" max="12800" width="9.140625" style="175"/>
    <col min="12801" max="12801" width="4.42578125" style="175" customWidth="1"/>
    <col min="12802" max="12802" width="11.5703125" style="175" customWidth="1"/>
    <col min="12803" max="12803" width="40.42578125" style="175" customWidth="1"/>
    <col min="12804" max="12804" width="5.5703125" style="175" customWidth="1"/>
    <col min="12805" max="12805" width="8.5703125" style="175" customWidth="1"/>
    <col min="12806" max="12806" width="9.85546875" style="175" customWidth="1"/>
    <col min="12807" max="12807" width="13.85546875" style="175" customWidth="1"/>
    <col min="12808" max="12811" width="0" style="175" hidden="1" customWidth="1"/>
    <col min="12812" max="12812" width="75.42578125" style="175" customWidth="1"/>
    <col min="12813" max="12813" width="45.28515625" style="175" customWidth="1"/>
    <col min="12814" max="13056" width="9.140625" style="175"/>
    <col min="13057" max="13057" width="4.42578125" style="175" customWidth="1"/>
    <col min="13058" max="13058" width="11.5703125" style="175" customWidth="1"/>
    <col min="13059" max="13059" width="40.42578125" style="175" customWidth="1"/>
    <col min="13060" max="13060" width="5.5703125" style="175" customWidth="1"/>
    <col min="13061" max="13061" width="8.5703125" style="175" customWidth="1"/>
    <col min="13062" max="13062" width="9.85546875" style="175" customWidth="1"/>
    <col min="13063" max="13063" width="13.85546875" style="175" customWidth="1"/>
    <col min="13064" max="13067" width="0" style="175" hidden="1" customWidth="1"/>
    <col min="13068" max="13068" width="75.42578125" style="175" customWidth="1"/>
    <col min="13069" max="13069" width="45.28515625" style="175" customWidth="1"/>
    <col min="13070" max="13312" width="9.140625" style="175"/>
    <col min="13313" max="13313" width="4.42578125" style="175" customWidth="1"/>
    <col min="13314" max="13314" width="11.5703125" style="175" customWidth="1"/>
    <col min="13315" max="13315" width="40.42578125" style="175" customWidth="1"/>
    <col min="13316" max="13316" width="5.5703125" style="175" customWidth="1"/>
    <col min="13317" max="13317" width="8.5703125" style="175" customWidth="1"/>
    <col min="13318" max="13318" width="9.85546875" style="175" customWidth="1"/>
    <col min="13319" max="13319" width="13.85546875" style="175" customWidth="1"/>
    <col min="13320" max="13323" width="0" style="175" hidden="1" customWidth="1"/>
    <col min="13324" max="13324" width="75.42578125" style="175" customWidth="1"/>
    <col min="13325" max="13325" width="45.28515625" style="175" customWidth="1"/>
    <col min="13326" max="13568" width="9.140625" style="175"/>
    <col min="13569" max="13569" width="4.42578125" style="175" customWidth="1"/>
    <col min="13570" max="13570" width="11.5703125" style="175" customWidth="1"/>
    <col min="13571" max="13571" width="40.42578125" style="175" customWidth="1"/>
    <col min="13572" max="13572" width="5.5703125" style="175" customWidth="1"/>
    <col min="13573" max="13573" width="8.5703125" style="175" customWidth="1"/>
    <col min="13574" max="13574" width="9.85546875" style="175" customWidth="1"/>
    <col min="13575" max="13575" width="13.85546875" style="175" customWidth="1"/>
    <col min="13576" max="13579" width="0" style="175" hidden="1" customWidth="1"/>
    <col min="13580" max="13580" width="75.42578125" style="175" customWidth="1"/>
    <col min="13581" max="13581" width="45.28515625" style="175" customWidth="1"/>
    <col min="13582" max="13824" width="9.140625" style="175"/>
    <col min="13825" max="13825" width="4.42578125" style="175" customWidth="1"/>
    <col min="13826" max="13826" width="11.5703125" style="175" customWidth="1"/>
    <col min="13827" max="13827" width="40.42578125" style="175" customWidth="1"/>
    <col min="13828" max="13828" width="5.5703125" style="175" customWidth="1"/>
    <col min="13829" max="13829" width="8.5703125" style="175" customWidth="1"/>
    <col min="13830" max="13830" width="9.85546875" style="175" customWidth="1"/>
    <col min="13831" max="13831" width="13.85546875" style="175" customWidth="1"/>
    <col min="13832" max="13835" width="0" style="175" hidden="1" customWidth="1"/>
    <col min="13836" max="13836" width="75.42578125" style="175" customWidth="1"/>
    <col min="13837" max="13837" width="45.28515625" style="175" customWidth="1"/>
    <col min="13838" max="14080" width="9.140625" style="175"/>
    <col min="14081" max="14081" width="4.42578125" style="175" customWidth="1"/>
    <col min="14082" max="14082" width="11.5703125" style="175" customWidth="1"/>
    <col min="14083" max="14083" width="40.42578125" style="175" customWidth="1"/>
    <col min="14084" max="14084" width="5.5703125" style="175" customWidth="1"/>
    <col min="14085" max="14085" width="8.5703125" style="175" customWidth="1"/>
    <col min="14086" max="14086" width="9.85546875" style="175" customWidth="1"/>
    <col min="14087" max="14087" width="13.85546875" style="175" customWidth="1"/>
    <col min="14088" max="14091" width="0" style="175" hidden="1" customWidth="1"/>
    <col min="14092" max="14092" width="75.42578125" style="175" customWidth="1"/>
    <col min="14093" max="14093" width="45.28515625" style="175" customWidth="1"/>
    <col min="14094" max="14336" width="9.140625" style="175"/>
    <col min="14337" max="14337" width="4.42578125" style="175" customWidth="1"/>
    <col min="14338" max="14338" width="11.5703125" style="175" customWidth="1"/>
    <col min="14339" max="14339" width="40.42578125" style="175" customWidth="1"/>
    <col min="14340" max="14340" width="5.5703125" style="175" customWidth="1"/>
    <col min="14341" max="14341" width="8.5703125" style="175" customWidth="1"/>
    <col min="14342" max="14342" width="9.85546875" style="175" customWidth="1"/>
    <col min="14343" max="14343" width="13.85546875" style="175" customWidth="1"/>
    <col min="14344" max="14347" width="0" style="175" hidden="1" customWidth="1"/>
    <col min="14348" max="14348" width="75.42578125" style="175" customWidth="1"/>
    <col min="14349" max="14349" width="45.28515625" style="175" customWidth="1"/>
    <col min="14350" max="14592" width="9.140625" style="175"/>
    <col min="14593" max="14593" width="4.42578125" style="175" customWidth="1"/>
    <col min="14594" max="14594" width="11.5703125" style="175" customWidth="1"/>
    <col min="14595" max="14595" width="40.42578125" style="175" customWidth="1"/>
    <col min="14596" max="14596" width="5.5703125" style="175" customWidth="1"/>
    <col min="14597" max="14597" width="8.5703125" style="175" customWidth="1"/>
    <col min="14598" max="14598" width="9.85546875" style="175" customWidth="1"/>
    <col min="14599" max="14599" width="13.85546875" style="175" customWidth="1"/>
    <col min="14600" max="14603" width="0" style="175" hidden="1" customWidth="1"/>
    <col min="14604" max="14604" width="75.42578125" style="175" customWidth="1"/>
    <col min="14605" max="14605" width="45.28515625" style="175" customWidth="1"/>
    <col min="14606" max="14848" width="9.140625" style="175"/>
    <col min="14849" max="14849" width="4.42578125" style="175" customWidth="1"/>
    <col min="14850" max="14850" width="11.5703125" style="175" customWidth="1"/>
    <col min="14851" max="14851" width="40.42578125" style="175" customWidth="1"/>
    <col min="14852" max="14852" width="5.5703125" style="175" customWidth="1"/>
    <col min="14853" max="14853" width="8.5703125" style="175" customWidth="1"/>
    <col min="14854" max="14854" width="9.85546875" style="175" customWidth="1"/>
    <col min="14855" max="14855" width="13.85546875" style="175" customWidth="1"/>
    <col min="14856" max="14859" width="0" style="175" hidden="1" customWidth="1"/>
    <col min="14860" max="14860" width="75.42578125" style="175" customWidth="1"/>
    <col min="14861" max="14861" width="45.28515625" style="175" customWidth="1"/>
    <col min="14862" max="15104" width="9.140625" style="175"/>
    <col min="15105" max="15105" width="4.42578125" style="175" customWidth="1"/>
    <col min="15106" max="15106" width="11.5703125" style="175" customWidth="1"/>
    <col min="15107" max="15107" width="40.42578125" style="175" customWidth="1"/>
    <col min="15108" max="15108" width="5.5703125" style="175" customWidth="1"/>
    <col min="15109" max="15109" width="8.5703125" style="175" customWidth="1"/>
    <col min="15110" max="15110" width="9.85546875" style="175" customWidth="1"/>
    <col min="15111" max="15111" width="13.85546875" style="175" customWidth="1"/>
    <col min="15112" max="15115" width="0" style="175" hidden="1" customWidth="1"/>
    <col min="15116" max="15116" width="75.42578125" style="175" customWidth="1"/>
    <col min="15117" max="15117" width="45.28515625" style="175" customWidth="1"/>
    <col min="15118" max="15360" width="9.140625" style="175"/>
    <col min="15361" max="15361" width="4.42578125" style="175" customWidth="1"/>
    <col min="15362" max="15362" width="11.5703125" style="175" customWidth="1"/>
    <col min="15363" max="15363" width="40.42578125" style="175" customWidth="1"/>
    <col min="15364" max="15364" width="5.5703125" style="175" customWidth="1"/>
    <col min="15365" max="15365" width="8.5703125" style="175" customWidth="1"/>
    <col min="15366" max="15366" width="9.85546875" style="175" customWidth="1"/>
    <col min="15367" max="15367" width="13.85546875" style="175" customWidth="1"/>
    <col min="15368" max="15371" width="0" style="175" hidden="1" customWidth="1"/>
    <col min="15372" max="15372" width="75.42578125" style="175" customWidth="1"/>
    <col min="15373" max="15373" width="45.28515625" style="175" customWidth="1"/>
    <col min="15374" max="15616" width="9.140625" style="175"/>
    <col min="15617" max="15617" width="4.42578125" style="175" customWidth="1"/>
    <col min="15618" max="15618" width="11.5703125" style="175" customWidth="1"/>
    <col min="15619" max="15619" width="40.42578125" style="175" customWidth="1"/>
    <col min="15620" max="15620" width="5.5703125" style="175" customWidth="1"/>
    <col min="15621" max="15621" width="8.5703125" style="175" customWidth="1"/>
    <col min="15622" max="15622" width="9.85546875" style="175" customWidth="1"/>
    <col min="15623" max="15623" width="13.85546875" style="175" customWidth="1"/>
    <col min="15624" max="15627" width="0" style="175" hidden="1" customWidth="1"/>
    <col min="15628" max="15628" width="75.42578125" style="175" customWidth="1"/>
    <col min="15629" max="15629" width="45.28515625" style="175" customWidth="1"/>
    <col min="15630" max="15872" width="9.140625" style="175"/>
    <col min="15873" max="15873" width="4.42578125" style="175" customWidth="1"/>
    <col min="15874" max="15874" width="11.5703125" style="175" customWidth="1"/>
    <col min="15875" max="15875" width="40.42578125" style="175" customWidth="1"/>
    <col min="15876" max="15876" width="5.5703125" style="175" customWidth="1"/>
    <col min="15877" max="15877" width="8.5703125" style="175" customWidth="1"/>
    <col min="15878" max="15878" width="9.85546875" style="175" customWidth="1"/>
    <col min="15879" max="15879" width="13.85546875" style="175" customWidth="1"/>
    <col min="15880" max="15883" width="0" style="175" hidden="1" customWidth="1"/>
    <col min="15884" max="15884" width="75.42578125" style="175" customWidth="1"/>
    <col min="15885" max="15885" width="45.28515625" style="175" customWidth="1"/>
    <col min="15886" max="16128" width="9.140625" style="175"/>
    <col min="16129" max="16129" width="4.42578125" style="175" customWidth="1"/>
    <col min="16130" max="16130" width="11.5703125" style="175" customWidth="1"/>
    <col min="16131" max="16131" width="40.42578125" style="175" customWidth="1"/>
    <col min="16132" max="16132" width="5.5703125" style="175" customWidth="1"/>
    <col min="16133" max="16133" width="8.5703125" style="175" customWidth="1"/>
    <col min="16134" max="16134" width="9.85546875" style="175" customWidth="1"/>
    <col min="16135" max="16135" width="13.85546875" style="175" customWidth="1"/>
    <col min="16136" max="16139" width="0" style="175" hidden="1" customWidth="1"/>
    <col min="16140" max="16140" width="75.42578125" style="175" customWidth="1"/>
    <col min="16141" max="16141" width="45.28515625" style="175" customWidth="1"/>
    <col min="16142" max="16384" width="9.140625" style="175"/>
  </cols>
  <sheetData>
    <row r="1" spans="1:80" ht="14.25" customHeight="1" thickBot="1" x14ac:dyDescent="0.25">
      <c r="B1" s="176"/>
      <c r="C1" s="177"/>
      <c r="D1" s="177"/>
      <c r="E1" s="178"/>
      <c r="F1" s="177"/>
      <c r="G1" s="177"/>
    </row>
    <row r="2" spans="1:80" ht="13.5" thickTop="1" x14ac:dyDescent="0.2">
      <c r="A2" s="347" t="s">
        <v>2</v>
      </c>
      <c r="B2" s="348"/>
      <c r="C2" s="174" t="s">
        <v>102</v>
      </c>
      <c r="D2" s="67"/>
      <c r="E2" s="68"/>
      <c r="F2" s="69"/>
      <c r="G2" s="70"/>
    </row>
    <row r="3" spans="1:80" ht="13.5" thickBot="1" x14ac:dyDescent="0.25">
      <c r="A3" s="349" t="s">
        <v>9</v>
      </c>
      <c r="B3" s="350"/>
      <c r="C3" s="76" t="s">
        <v>105</v>
      </c>
      <c r="D3" s="71"/>
      <c r="E3" s="351"/>
      <c r="F3" s="352"/>
      <c r="G3" s="353"/>
    </row>
    <row r="4" spans="1:80" ht="13.7" customHeight="1" thickTop="1" x14ac:dyDescent="0.2">
      <c r="A4" s="179"/>
    </row>
    <row r="5" spans="1:80" ht="27" customHeight="1" x14ac:dyDescent="0.2">
      <c r="A5" s="79" t="s">
        <v>10</v>
      </c>
      <c r="B5" s="80" t="s">
        <v>11</v>
      </c>
      <c r="C5" s="80" t="s">
        <v>12</v>
      </c>
      <c r="D5" s="80" t="s">
        <v>13</v>
      </c>
      <c r="E5" s="80" t="s">
        <v>14</v>
      </c>
      <c r="F5" s="80" t="s">
        <v>15</v>
      </c>
      <c r="G5" s="81" t="s">
        <v>16</v>
      </c>
      <c r="H5" s="181" t="s">
        <v>17</v>
      </c>
      <c r="I5" s="181" t="s">
        <v>18</v>
      </c>
      <c r="J5" s="181" t="s">
        <v>19</v>
      </c>
      <c r="K5" s="181" t="s">
        <v>20</v>
      </c>
    </row>
    <row r="6" spans="1:80" x14ac:dyDescent="0.2">
      <c r="A6" s="182" t="s">
        <v>21</v>
      </c>
      <c r="B6" s="183" t="s">
        <v>108</v>
      </c>
      <c r="C6" s="184" t="s">
        <v>109</v>
      </c>
      <c r="D6" s="185"/>
      <c r="E6" s="186"/>
      <c r="F6" s="186"/>
      <c r="G6" s="187"/>
      <c r="H6" s="188"/>
      <c r="I6" s="189"/>
      <c r="J6" s="188"/>
      <c r="K6" s="189"/>
      <c r="O6" s="190"/>
    </row>
    <row r="7" spans="1:80" ht="13.5" customHeight="1" x14ac:dyDescent="0.2">
      <c r="A7" s="191">
        <v>1</v>
      </c>
      <c r="B7" s="192" t="s">
        <v>110</v>
      </c>
      <c r="C7" s="193" t="s">
        <v>111</v>
      </c>
      <c r="D7" s="194" t="s">
        <v>112</v>
      </c>
      <c r="E7" s="195">
        <v>42</v>
      </c>
      <c r="F7" s="195"/>
      <c r="G7" s="196">
        <f>E7*F7</f>
        <v>0</v>
      </c>
      <c r="H7" s="197">
        <v>0</v>
      </c>
      <c r="I7" s="198">
        <f>E7*H7</f>
        <v>0</v>
      </c>
      <c r="J7" s="197">
        <v>0</v>
      </c>
      <c r="K7" s="198">
        <f>E7*J7</f>
        <v>0</v>
      </c>
      <c r="O7" s="190">
        <v>2</v>
      </c>
      <c r="AZ7" s="175">
        <v>1</v>
      </c>
      <c r="BA7" s="175">
        <f>IF(AZ7=1,G7,0)</f>
        <v>0</v>
      </c>
      <c r="BB7" s="175">
        <f>IF(AZ7=2,G7,0)</f>
        <v>0</v>
      </c>
      <c r="BC7" s="175">
        <f>IF(AZ7=3,G7,0)</f>
        <v>0</v>
      </c>
      <c r="BD7" s="175">
        <f>IF(AZ7=4,G7,0)</f>
        <v>0</v>
      </c>
      <c r="BE7" s="175">
        <f>IF(AZ7=5,G7,0)</f>
        <v>0</v>
      </c>
      <c r="CA7" s="190">
        <v>1</v>
      </c>
      <c r="CB7" s="190">
        <v>1</v>
      </c>
    </row>
    <row r="8" spans="1:80" x14ac:dyDescent="0.2">
      <c r="A8" s="199"/>
      <c r="B8" s="200"/>
      <c r="C8" s="364" t="s">
        <v>113</v>
      </c>
      <c r="D8" s="365"/>
      <c r="E8" s="201">
        <v>42</v>
      </c>
      <c r="F8" s="202"/>
      <c r="G8" s="203"/>
      <c r="H8" s="204"/>
      <c r="I8" s="205"/>
      <c r="K8" s="205"/>
      <c r="M8" s="206" t="s">
        <v>113</v>
      </c>
      <c r="O8" s="190"/>
    </row>
    <row r="9" spans="1:80" ht="13.5" customHeight="1" x14ac:dyDescent="0.2">
      <c r="A9" s="191">
        <v>2</v>
      </c>
      <c r="B9" s="192" t="s">
        <v>114</v>
      </c>
      <c r="C9" s="193" t="s">
        <v>115</v>
      </c>
      <c r="D9" s="194" t="s">
        <v>116</v>
      </c>
      <c r="E9" s="195">
        <v>21</v>
      </c>
      <c r="F9" s="195"/>
      <c r="G9" s="196">
        <f>E9*F9</f>
        <v>0</v>
      </c>
      <c r="H9" s="197">
        <v>0</v>
      </c>
      <c r="I9" s="198">
        <f>E9*H9</f>
        <v>0</v>
      </c>
      <c r="J9" s="197">
        <v>0</v>
      </c>
      <c r="K9" s="198">
        <f>E9*J9</f>
        <v>0</v>
      </c>
      <c r="O9" s="190">
        <v>2</v>
      </c>
      <c r="AZ9" s="175">
        <v>1</v>
      </c>
      <c r="BA9" s="175">
        <f>IF(AZ9=1,G9,0)</f>
        <v>0</v>
      </c>
      <c r="BB9" s="175">
        <f>IF(AZ9=2,G9,0)</f>
        <v>0</v>
      </c>
      <c r="BC9" s="175">
        <f>IF(AZ9=3,G9,0)</f>
        <v>0</v>
      </c>
      <c r="BD9" s="175">
        <f>IF(AZ9=4,G9,0)</f>
        <v>0</v>
      </c>
      <c r="BE9" s="175">
        <f>IF(AZ9=5,G9,0)</f>
        <v>0</v>
      </c>
      <c r="CA9" s="190">
        <v>1</v>
      </c>
      <c r="CB9" s="190">
        <v>1</v>
      </c>
    </row>
    <row r="10" spans="1:80" x14ac:dyDescent="0.2">
      <c r="A10" s="199"/>
      <c r="B10" s="200"/>
      <c r="C10" s="364" t="s">
        <v>117</v>
      </c>
      <c r="D10" s="365"/>
      <c r="E10" s="201">
        <v>21</v>
      </c>
      <c r="F10" s="202"/>
      <c r="G10" s="203"/>
      <c r="H10" s="204"/>
      <c r="I10" s="205"/>
      <c r="K10" s="205"/>
      <c r="M10" s="206" t="s">
        <v>117</v>
      </c>
      <c r="O10" s="190"/>
    </row>
    <row r="11" spans="1:80" ht="13.5" customHeight="1" x14ac:dyDescent="0.2">
      <c r="A11" s="191">
        <v>3</v>
      </c>
      <c r="B11" s="192" t="s">
        <v>118</v>
      </c>
      <c r="C11" s="193" t="s">
        <v>119</v>
      </c>
      <c r="D11" s="194" t="s">
        <v>120</v>
      </c>
      <c r="E11" s="195">
        <v>17</v>
      </c>
      <c r="F11" s="195"/>
      <c r="G11" s="196">
        <f>E11*F11</f>
        <v>0</v>
      </c>
      <c r="H11" s="197">
        <v>0</v>
      </c>
      <c r="I11" s="198">
        <f>E11*H11</f>
        <v>0</v>
      </c>
      <c r="J11" s="197">
        <v>0</v>
      </c>
      <c r="K11" s="198">
        <f>E11*J11</f>
        <v>0</v>
      </c>
      <c r="O11" s="190">
        <v>2</v>
      </c>
      <c r="AZ11" s="175">
        <v>1</v>
      </c>
      <c r="BA11" s="175">
        <f>IF(AZ11=1,G11,0)</f>
        <v>0</v>
      </c>
      <c r="BB11" s="175">
        <f>IF(AZ11=2,G11,0)</f>
        <v>0</v>
      </c>
      <c r="BC11" s="175">
        <f>IF(AZ11=3,G11,0)</f>
        <v>0</v>
      </c>
      <c r="BD11" s="175">
        <f>IF(AZ11=4,G11,0)</f>
        <v>0</v>
      </c>
      <c r="BE11" s="175">
        <f>IF(AZ11=5,G11,0)</f>
        <v>0</v>
      </c>
      <c r="CA11" s="190">
        <v>1</v>
      </c>
      <c r="CB11" s="190">
        <v>1</v>
      </c>
    </row>
    <row r="12" spans="1:80" x14ac:dyDescent="0.2">
      <c r="A12" s="199"/>
      <c r="B12" s="200"/>
      <c r="C12" s="364" t="s">
        <v>121</v>
      </c>
      <c r="D12" s="365"/>
      <c r="E12" s="201">
        <v>17</v>
      </c>
      <c r="F12" s="202"/>
      <c r="G12" s="203"/>
      <c r="H12" s="204"/>
      <c r="I12" s="205"/>
      <c r="K12" s="205"/>
      <c r="M12" s="206" t="s">
        <v>121</v>
      </c>
      <c r="O12" s="190"/>
    </row>
    <row r="13" spans="1:80" ht="13.5" customHeight="1" x14ac:dyDescent="0.2">
      <c r="A13" s="191">
        <v>4</v>
      </c>
      <c r="B13" s="192" t="s">
        <v>122</v>
      </c>
      <c r="C13" s="193" t="s">
        <v>123</v>
      </c>
      <c r="D13" s="194" t="s">
        <v>120</v>
      </c>
      <c r="E13" s="195">
        <v>159.375</v>
      </c>
      <c r="F13" s="195"/>
      <c r="G13" s="196">
        <f>E13*F13</f>
        <v>0</v>
      </c>
      <c r="H13" s="197">
        <v>0</v>
      </c>
      <c r="I13" s="198">
        <f>E13*H13</f>
        <v>0</v>
      </c>
      <c r="J13" s="197">
        <v>0</v>
      </c>
      <c r="K13" s="198">
        <f>E13*J13</f>
        <v>0</v>
      </c>
      <c r="O13" s="190">
        <v>2</v>
      </c>
      <c r="AZ13" s="175">
        <v>1</v>
      </c>
      <c r="BA13" s="175">
        <f>IF(AZ13=1,G13,0)</f>
        <v>0</v>
      </c>
      <c r="BB13" s="175">
        <f>IF(AZ13=2,G13,0)</f>
        <v>0</v>
      </c>
      <c r="BC13" s="175">
        <f>IF(AZ13=3,G13,0)</f>
        <v>0</v>
      </c>
      <c r="BD13" s="175">
        <f>IF(AZ13=4,G13,0)</f>
        <v>0</v>
      </c>
      <c r="BE13" s="175">
        <f>IF(AZ13=5,G13,0)</f>
        <v>0</v>
      </c>
      <c r="CA13" s="190">
        <v>1</v>
      </c>
      <c r="CB13" s="190">
        <v>1</v>
      </c>
    </row>
    <row r="14" spans="1:80" x14ac:dyDescent="0.2">
      <c r="A14" s="199"/>
      <c r="B14" s="207"/>
      <c r="C14" s="366" t="s">
        <v>124</v>
      </c>
      <c r="D14" s="367"/>
      <c r="E14" s="367"/>
      <c r="F14" s="367"/>
      <c r="G14" s="368"/>
      <c r="I14" s="205"/>
      <c r="K14" s="205"/>
      <c r="L14" s="206" t="s">
        <v>124</v>
      </c>
      <c r="O14" s="190">
        <v>3</v>
      </c>
    </row>
    <row r="15" spans="1:80" ht="13.5" customHeight="1" x14ac:dyDescent="0.2">
      <c r="A15" s="199"/>
      <c r="B15" s="207"/>
      <c r="C15" s="366" t="s">
        <v>125</v>
      </c>
      <c r="D15" s="367"/>
      <c r="E15" s="367"/>
      <c r="F15" s="367"/>
      <c r="G15" s="368"/>
      <c r="I15" s="205"/>
      <c r="K15" s="205"/>
      <c r="L15" s="206" t="s">
        <v>125</v>
      </c>
      <c r="O15" s="190">
        <v>3</v>
      </c>
    </row>
    <row r="16" spans="1:80" x14ac:dyDescent="0.2">
      <c r="A16" s="199"/>
      <c r="B16" s="200"/>
      <c r="C16" s="364" t="s">
        <v>126</v>
      </c>
      <c r="D16" s="365"/>
      <c r="E16" s="201">
        <v>159.375</v>
      </c>
      <c r="F16" s="202"/>
      <c r="G16" s="203"/>
      <c r="H16" s="204"/>
      <c r="I16" s="205"/>
      <c r="K16" s="205"/>
      <c r="M16" s="206" t="s">
        <v>126</v>
      </c>
      <c r="O16" s="190"/>
    </row>
    <row r="17" spans="1:80" ht="13.5" customHeight="1" x14ac:dyDescent="0.2">
      <c r="A17" s="191">
        <v>5</v>
      </c>
      <c r="B17" s="192" t="s">
        <v>127</v>
      </c>
      <c r="C17" s="193" t="s">
        <v>128</v>
      </c>
      <c r="D17" s="194" t="s">
        <v>120</v>
      </c>
      <c r="E17" s="195">
        <v>61.88</v>
      </c>
      <c r="F17" s="195"/>
      <c r="G17" s="196">
        <f>E17*F17</f>
        <v>0</v>
      </c>
      <c r="H17" s="197">
        <v>0</v>
      </c>
      <c r="I17" s="198">
        <f>E17*H17</f>
        <v>0</v>
      </c>
      <c r="J17" s="197">
        <v>0</v>
      </c>
      <c r="K17" s="198">
        <f>E17*J17</f>
        <v>0</v>
      </c>
      <c r="O17" s="190">
        <v>2</v>
      </c>
      <c r="AZ17" s="175">
        <v>1</v>
      </c>
      <c r="BA17" s="175">
        <f>IF(AZ17=1,G17,0)</f>
        <v>0</v>
      </c>
      <c r="BB17" s="175">
        <f>IF(AZ17=2,G17,0)</f>
        <v>0</v>
      </c>
      <c r="BC17" s="175">
        <f>IF(AZ17=3,G17,0)</f>
        <v>0</v>
      </c>
      <c r="BD17" s="175">
        <f>IF(AZ17=4,G17,0)</f>
        <v>0</v>
      </c>
      <c r="BE17" s="175">
        <f>IF(AZ17=5,G17,0)</f>
        <v>0</v>
      </c>
      <c r="CA17" s="190">
        <v>1</v>
      </c>
      <c r="CB17" s="190">
        <v>0</v>
      </c>
    </row>
    <row r="18" spans="1:80" ht="22.5" x14ac:dyDescent="0.2">
      <c r="A18" s="199"/>
      <c r="B18" s="207"/>
      <c r="C18" s="366" t="s">
        <v>129</v>
      </c>
      <c r="D18" s="367"/>
      <c r="E18" s="367"/>
      <c r="F18" s="367"/>
      <c r="G18" s="368"/>
      <c r="I18" s="205"/>
      <c r="K18" s="205"/>
      <c r="L18" s="206" t="s">
        <v>129</v>
      </c>
      <c r="O18" s="190">
        <v>3</v>
      </c>
    </row>
    <row r="19" spans="1:80" x14ac:dyDescent="0.2">
      <c r="A19" s="199"/>
      <c r="B19" s="200"/>
      <c r="C19" s="364" t="s">
        <v>130</v>
      </c>
      <c r="D19" s="365"/>
      <c r="E19" s="201">
        <v>61.88</v>
      </c>
      <c r="F19" s="202"/>
      <c r="G19" s="203"/>
      <c r="H19" s="204"/>
      <c r="I19" s="205"/>
      <c r="K19" s="205"/>
      <c r="M19" s="206" t="s">
        <v>130</v>
      </c>
      <c r="O19" s="190"/>
    </row>
    <row r="20" spans="1:80" ht="13.5" customHeight="1" x14ac:dyDescent="0.2">
      <c r="A20" s="191">
        <v>6</v>
      </c>
      <c r="B20" s="192" t="s">
        <v>131</v>
      </c>
      <c r="C20" s="193" t="s">
        <v>132</v>
      </c>
      <c r="D20" s="194" t="s">
        <v>120</v>
      </c>
      <c r="E20" s="195">
        <v>61.88</v>
      </c>
      <c r="F20" s="195"/>
      <c r="G20" s="196">
        <f>E20*F20</f>
        <v>0</v>
      </c>
      <c r="H20" s="197">
        <v>0</v>
      </c>
      <c r="I20" s="198">
        <f>E20*H20</f>
        <v>0</v>
      </c>
      <c r="J20" s="197">
        <v>0</v>
      </c>
      <c r="K20" s="198">
        <f>E20*J20</f>
        <v>0</v>
      </c>
      <c r="O20" s="190">
        <v>2</v>
      </c>
      <c r="AZ20" s="175">
        <v>1</v>
      </c>
      <c r="BA20" s="175">
        <f>IF(AZ20=1,G20,0)</f>
        <v>0</v>
      </c>
      <c r="BB20" s="175">
        <f>IF(AZ20=2,G20,0)</f>
        <v>0</v>
      </c>
      <c r="BC20" s="175">
        <f>IF(AZ20=3,G20,0)</f>
        <v>0</v>
      </c>
      <c r="BD20" s="175">
        <f>IF(AZ20=4,G20,0)</f>
        <v>0</v>
      </c>
      <c r="BE20" s="175">
        <f>IF(AZ20=5,G20,0)</f>
        <v>0</v>
      </c>
      <c r="CA20" s="190">
        <v>1</v>
      </c>
      <c r="CB20" s="190">
        <v>1</v>
      </c>
    </row>
    <row r="21" spans="1:80" x14ac:dyDescent="0.2">
      <c r="A21" s="199"/>
      <c r="B21" s="207"/>
      <c r="C21" s="366" t="s">
        <v>133</v>
      </c>
      <c r="D21" s="367"/>
      <c r="E21" s="367"/>
      <c r="F21" s="367"/>
      <c r="G21" s="368"/>
      <c r="I21" s="205"/>
      <c r="K21" s="205"/>
      <c r="L21" s="206" t="s">
        <v>133</v>
      </c>
      <c r="O21" s="190">
        <v>3</v>
      </c>
    </row>
    <row r="22" spans="1:80" ht="13.5" customHeight="1" x14ac:dyDescent="0.2">
      <c r="A22" s="191">
        <v>7</v>
      </c>
      <c r="B22" s="192" t="s">
        <v>134</v>
      </c>
      <c r="C22" s="193" t="s">
        <v>135</v>
      </c>
      <c r="D22" s="194" t="s">
        <v>120</v>
      </c>
      <c r="E22" s="195">
        <v>199.155</v>
      </c>
      <c r="F22" s="195"/>
      <c r="G22" s="196">
        <f>E22*F22</f>
        <v>0</v>
      </c>
      <c r="H22" s="197">
        <v>0</v>
      </c>
      <c r="I22" s="198">
        <f>E22*H22</f>
        <v>0</v>
      </c>
      <c r="J22" s="197"/>
      <c r="K22" s="198">
        <f>E22*J22</f>
        <v>0</v>
      </c>
      <c r="O22" s="190">
        <v>2</v>
      </c>
      <c r="AZ22" s="175">
        <v>1</v>
      </c>
      <c r="BA22" s="175">
        <f>IF(AZ22=1,G22,0)</f>
        <v>0</v>
      </c>
      <c r="BB22" s="175">
        <f>IF(AZ22=2,G22,0)</f>
        <v>0</v>
      </c>
      <c r="BC22" s="175">
        <f>IF(AZ22=3,G22,0)</f>
        <v>0</v>
      </c>
      <c r="BD22" s="175">
        <f>IF(AZ22=4,G22,0)</f>
        <v>0</v>
      </c>
      <c r="BE22" s="175">
        <f>IF(AZ22=5,G22,0)</f>
        <v>0</v>
      </c>
      <c r="CA22" s="190">
        <v>12</v>
      </c>
      <c r="CB22" s="190">
        <v>0</v>
      </c>
    </row>
    <row r="23" spans="1:80" x14ac:dyDescent="0.2">
      <c r="A23" s="199"/>
      <c r="B23" s="207"/>
      <c r="C23" s="366" t="s">
        <v>136</v>
      </c>
      <c r="D23" s="367"/>
      <c r="E23" s="367"/>
      <c r="F23" s="367"/>
      <c r="G23" s="368"/>
      <c r="I23" s="205"/>
      <c r="K23" s="205"/>
      <c r="L23" s="206" t="s">
        <v>136</v>
      </c>
      <c r="O23" s="190">
        <v>3</v>
      </c>
    </row>
    <row r="24" spans="1:80" x14ac:dyDescent="0.2">
      <c r="A24" s="199"/>
      <c r="B24" s="200"/>
      <c r="C24" s="364" t="s">
        <v>137</v>
      </c>
      <c r="D24" s="365"/>
      <c r="E24" s="201">
        <v>159.375</v>
      </c>
      <c r="F24" s="202"/>
      <c r="G24" s="203"/>
      <c r="H24" s="204"/>
      <c r="I24" s="205"/>
      <c r="K24" s="205"/>
      <c r="M24" s="206" t="s">
        <v>137</v>
      </c>
      <c r="O24" s="190"/>
    </row>
    <row r="25" spans="1:80" x14ac:dyDescent="0.2">
      <c r="A25" s="199"/>
      <c r="B25" s="200"/>
      <c r="C25" s="364" t="s">
        <v>138</v>
      </c>
      <c r="D25" s="365"/>
      <c r="E25" s="201">
        <v>39.78</v>
      </c>
      <c r="F25" s="202"/>
      <c r="G25" s="203"/>
      <c r="H25" s="204"/>
      <c r="I25" s="205"/>
      <c r="K25" s="205"/>
      <c r="M25" s="206" t="s">
        <v>138</v>
      </c>
      <c r="O25" s="190"/>
    </row>
    <row r="26" spans="1:80" ht="13.5" customHeight="1" x14ac:dyDescent="0.2">
      <c r="A26" s="191">
        <v>8</v>
      </c>
      <c r="B26" s="192" t="s">
        <v>139</v>
      </c>
      <c r="C26" s="193" t="s">
        <v>140</v>
      </c>
      <c r="D26" s="194" t="s">
        <v>120</v>
      </c>
      <c r="E26" s="195">
        <v>199.155</v>
      </c>
      <c r="F26" s="195"/>
      <c r="G26" s="196">
        <f>E26*F26</f>
        <v>0</v>
      </c>
      <c r="H26" s="197">
        <v>0</v>
      </c>
      <c r="I26" s="198">
        <f>E26*H26</f>
        <v>0</v>
      </c>
      <c r="J26" s="197">
        <v>0</v>
      </c>
      <c r="K26" s="198">
        <f>E26*J26</f>
        <v>0</v>
      </c>
      <c r="O26" s="190">
        <v>2</v>
      </c>
      <c r="AZ26" s="175">
        <v>1</v>
      </c>
      <c r="BA26" s="175">
        <f>IF(AZ26=1,G26,0)</f>
        <v>0</v>
      </c>
      <c r="BB26" s="175">
        <f>IF(AZ26=2,G26,0)</f>
        <v>0</v>
      </c>
      <c r="BC26" s="175">
        <f>IF(AZ26=3,G26,0)</f>
        <v>0</v>
      </c>
      <c r="BD26" s="175">
        <f>IF(AZ26=4,G26,0)</f>
        <v>0</v>
      </c>
      <c r="BE26" s="175">
        <f>IF(AZ26=5,G26,0)</f>
        <v>0</v>
      </c>
      <c r="CA26" s="190">
        <v>1</v>
      </c>
      <c r="CB26" s="190">
        <v>1</v>
      </c>
    </row>
    <row r="27" spans="1:80" x14ac:dyDescent="0.2">
      <c r="A27" s="199"/>
      <c r="B27" s="207"/>
      <c r="C27" s="366" t="s">
        <v>141</v>
      </c>
      <c r="D27" s="367"/>
      <c r="E27" s="367"/>
      <c r="F27" s="367"/>
      <c r="G27" s="368"/>
      <c r="I27" s="205"/>
      <c r="K27" s="205"/>
      <c r="L27" s="206" t="s">
        <v>141</v>
      </c>
      <c r="O27" s="190">
        <v>3</v>
      </c>
    </row>
    <row r="28" spans="1:80" x14ac:dyDescent="0.2">
      <c r="A28" s="199"/>
      <c r="B28" s="207"/>
      <c r="C28" s="366" t="s">
        <v>142</v>
      </c>
      <c r="D28" s="367"/>
      <c r="E28" s="367"/>
      <c r="F28" s="367"/>
      <c r="G28" s="368"/>
      <c r="I28" s="205"/>
      <c r="K28" s="205"/>
      <c r="L28" s="206" t="s">
        <v>142</v>
      </c>
      <c r="O28" s="190">
        <v>3</v>
      </c>
    </row>
    <row r="29" spans="1:80" ht="13.5" customHeight="1" x14ac:dyDescent="0.2">
      <c r="A29" s="191">
        <v>9</v>
      </c>
      <c r="B29" s="192" t="s">
        <v>143</v>
      </c>
      <c r="C29" s="193" t="s">
        <v>144</v>
      </c>
      <c r="D29" s="194" t="s">
        <v>120</v>
      </c>
      <c r="E29" s="195">
        <v>22.1</v>
      </c>
      <c r="F29" s="195"/>
      <c r="G29" s="196">
        <f>E29*F29</f>
        <v>0</v>
      </c>
      <c r="H29" s="197">
        <v>0</v>
      </c>
      <c r="I29" s="198">
        <f>E29*H29</f>
        <v>0</v>
      </c>
      <c r="J29" s="197">
        <v>0</v>
      </c>
      <c r="K29" s="198">
        <f>E29*J29</f>
        <v>0</v>
      </c>
      <c r="O29" s="190">
        <v>2</v>
      </c>
      <c r="AZ29" s="175">
        <v>1</v>
      </c>
      <c r="BA29" s="175">
        <f>IF(AZ29=1,G29,0)</f>
        <v>0</v>
      </c>
      <c r="BB29" s="175">
        <f>IF(AZ29=2,G29,0)</f>
        <v>0</v>
      </c>
      <c r="BC29" s="175">
        <f>IF(AZ29=3,G29,0)</f>
        <v>0</v>
      </c>
      <c r="BD29" s="175">
        <f>IF(AZ29=4,G29,0)</f>
        <v>0</v>
      </c>
      <c r="BE29" s="175">
        <f>IF(AZ29=5,G29,0)</f>
        <v>0</v>
      </c>
      <c r="CA29" s="190">
        <v>1</v>
      </c>
      <c r="CB29" s="190">
        <v>1</v>
      </c>
    </row>
    <row r="30" spans="1:80" x14ac:dyDescent="0.2">
      <c r="A30" s="199"/>
      <c r="B30" s="207"/>
      <c r="C30" s="366" t="s">
        <v>145</v>
      </c>
      <c r="D30" s="367"/>
      <c r="E30" s="367"/>
      <c r="F30" s="367"/>
      <c r="G30" s="368"/>
      <c r="I30" s="205"/>
      <c r="K30" s="205"/>
      <c r="L30" s="206" t="s">
        <v>145</v>
      </c>
      <c r="O30" s="190">
        <v>3</v>
      </c>
    </row>
    <row r="31" spans="1:80" x14ac:dyDescent="0.2">
      <c r="A31" s="199"/>
      <c r="B31" s="200"/>
      <c r="C31" s="364" t="s">
        <v>146</v>
      </c>
      <c r="D31" s="365"/>
      <c r="E31" s="201">
        <v>61.88</v>
      </c>
      <c r="F31" s="202"/>
      <c r="G31" s="203"/>
      <c r="H31" s="204"/>
      <c r="I31" s="205"/>
      <c r="K31" s="205"/>
      <c r="M31" s="206" t="s">
        <v>146</v>
      </c>
      <c r="O31" s="190"/>
    </row>
    <row r="32" spans="1:80" x14ac:dyDescent="0.2">
      <c r="A32" s="199"/>
      <c r="B32" s="200"/>
      <c r="C32" s="364" t="s">
        <v>147</v>
      </c>
      <c r="D32" s="365"/>
      <c r="E32" s="201">
        <v>-39.78</v>
      </c>
      <c r="F32" s="202"/>
      <c r="G32" s="203"/>
      <c r="H32" s="204"/>
      <c r="I32" s="205"/>
      <c r="K32" s="205"/>
      <c r="M32" s="206" t="s">
        <v>147</v>
      </c>
      <c r="O32" s="190"/>
    </row>
    <row r="33" spans="1:80" ht="13.5" customHeight="1" x14ac:dyDescent="0.2">
      <c r="A33" s="191">
        <v>10</v>
      </c>
      <c r="B33" s="192" t="s">
        <v>148</v>
      </c>
      <c r="C33" s="193" t="s">
        <v>149</v>
      </c>
      <c r="D33" s="194" t="s">
        <v>120</v>
      </c>
      <c r="E33" s="195">
        <v>221</v>
      </c>
      <c r="F33" s="195"/>
      <c r="G33" s="196">
        <f>E33*F33</f>
        <v>0</v>
      </c>
      <c r="H33" s="197">
        <v>0</v>
      </c>
      <c r="I33" s="198">
        <f>E33*H33</f>
        <v>0</v>
      </c>
      <c r="J33" s="197">
        <v>0</v>
      </c>
      <c r="K33" s="198">
        <f>E33*J33</f>
        <v>0</v>
      </c>
      <c r="O33" s="190">
        <v>2</v>
      </c>
      <c r="AZ33" s="175">
        <v>1</v>
      </c>
      <c r="BA33" s="175">
        <f>IF(AZ33=1,G33,0)</f>
        <v>0</v>
      </c>
      <c r="BB33" s="175">
        <f>IF(AZ33=2,G33,0)</f>
        <v>0</v>
      </c>
      <c r="BC33" s="175">
        <f>IF(AZ33=3,G33,0)</f>
        <v>0</v>
      </c>
      <c r="BD33" s="175">
        <f>IF(AZ33=4,G33,0)</f>
        <v>0</v>
      </c>
      <c r="BE33" s="175">
        <f>IF(AZ33=5,G33,0)</f>
        <v>0</v>
      </c>
      <c r="CA33" s="190">
        <v>1</v>
      </c>
      <c r="CB33" s="190">
        <v>1</v>
      </c>
    </row>
    <row r="34" spans="1:80" x14ac:dyDescent="0.2">
      <c r="A34" s="199"/>
      <c r="B34" s="207"/>
      <c r="C34" s="366" t="s">
        <v>150</v>
      </c>
      <c r="D34" s="367"/>
      <c r="E34" s="367"/>
      <c r="F34" s="367"/>
      <c r="G34" s="368"/>
      <c r="I34" s="205"/>
      <c r="K34" s="205"/>
      <c r="L34" s="206" t="s">
        <v>150</v>
      </c>
      <c r="O34" s="190">
        <v>3</v>
      </c>
    </row>
    <row r="35" spans="1:80" x14ac:dyDescent="0.2">
      <c r="A35" s="199"/>
      <c r="B35" s="200"/>
      <c r="C35" s="364" t="s">
        <v>151</v>
      </c>
      <c r="D35" s="365"/>
      <c r="E35" s="201">
        <v>221</v>
      </c>
      <c r="F35" s="202"/>
      <c r="G35" s="203"/>
      <c r="H35" s="204"/>
      <c r="I35" s="205"/>
      <c r="K35" s="205"/>
      <c r="M35" s="206" t="s">
        <v>151</v>
      </c>
      <c r="O35" s="190"/>
    </row>
    <row r="36" spans="1:80" ht="13.5" customHeight="1" x14ac:dyDescent="0.2">
      <c r="A36" s="191">
        <v>11</v>
      </c>
      <c r="B36" s="192" t="s">
        <v>152</v>
      </c>
      <c r="C36" s="193" t="s">
        <v>153</v>
      </c>
      <c r="D36" s="194" t="s">
        <v>120</v>
      </c>
      <c r="E36" s="195">
        <v>22.1</v>
      </c>
      <c r="F36" s="195"/>
      <c r="G36" s="196">
        <f>E36*F36</f>
        <v>0</v>
      </c>
      <c r="H36" s="197">
        <v>0</v>
      </c>
      <c r="I36" s="198">
        <f>E36*H36</f>
        <v>0</v>
      </c>
      <c r="J36" s="197">
        <v>0</v>
      </c>
      <c r="K36" s="198">
        <f>E36*J36</f>
        <v>0</v>
      </c>
      <c r="O36" s="190">
        <v>2</v>
      </c>
      <c r="AZ36" s="175">
        <v>1</v>
      </c>
      <c r="BA36" s="175">
        <f>IF(AZ36=1,G36,0)</f>
        <v>0</v>
      </c>
      <c r="BB36" s="175">
        <f>IF(AZ36=2,G36,0)</f>
        <v>0</v>
      </c>
      <c r="BC36" s="175">
        <f>IF(AZ36=3,G36,0)</f>
        <v>0</v>
      </c>
      <c r="BD36" s="175">
        <f>IF(AZ36=4,G36,0)</f>
        <v>0</v>
      </c>
      <c r="BE36" s="175">
        <f>IF(AZ36=5,G36,0)</f>
        <v>0</v>
      </c>
      <c r="CA36" s="190">
        <v>1</v>
      </c>
      <c r="CB36" s="190">
        <v>1</v>
      </c>
    </row>
    <row r="37" spans="1:80" ht="13.5" customHeight="1" x14ac:dyDescent="0.2">
      <c r="A37" s="199"/>
      <c r="B37" s="207"/>
      <c r="C37" s="366" t="s">
        <v>154</v>
      </c>
      <c r="D37" s="367"/>
      <c r="E37" s="367"/>
      <c r="F37" s="367"/>
      <c r="G37" s="368"/>
      <c r="I37" s="205"/>
      <c r="K37" s="205"/>
      <c r="L37" s="206" t="s">
        <v>154</v>
      </c>
      <c r="O37" s="190">
        <v>3</v>
      </c>
    </row>
    <row r="38" spans="1:80" x14ac:dyDescent="0.2">
      <c r="A38" s="199"/>
      <c r="B38" s="207"/>
      <c r="C38" s="366" t="s">
        <v>155</v>
      </c>
      <c r="D38" s="367"/>
      <c r="E38" s="367"/>
      <c r="F38" s="367"/>
      <c r="G38" s="368"/>
      <c r="I38" s="205"/>
      <c r="K38" s="205"/>
      <c r="L38" s="206" t="s">
        <v>155</v>
      </c>
      <c r="O38" s="190">
        <v>3</v>
      </c>
    </row>
    <row r="39" spans="1:80" x14ac:dyDescent="0.2">
      <c r="A39" s="199"/>
      <c r="B39" s="207"/>
      <c r="C39" s="366" t="s">
        <v>156</v>
      </c>
      <c r="D39" s="367"/>
      <c r="E39" s="367"/>
      <c r="F39" s="367"/>
      <c r="G39" s="368"/>
      <c r="I39" s="205"/>
      <c r="K39" s="205"/>
      <c r="L39" s="206" t="s">
        <v>156</v>
      </c>
      <c r="O39" s="190">
        <v>3</v>
      </c>
    </row>
    <row r="40" spans="1:80" ht="13.5" customHeight="1" x14ac:dyDescent="0.2">
      <c r="A40" s="191">
        <v>12</v>
      </c>
      <c r="B40" s="192" t="s">
        <v>157</v>
      </c>
      <c r="C40" s="193" t="s">
        <v>158</v>
      </c>
      <c r="D40" s="194" t="s">
        <v>120</v>
      </c>
      <c r="E40" s="195">
        <v>22.1</v>
      </c>
      <c r="F40" s="195"/>
      <c r="G40" s="196">
        <f>E40*F40</f>
        <v>0</v>
      </c>
      <c r="H40" s="197">
        <v>0</v>
      </c>
      <c r="I40" s="198">
        <f>E40*H40</f>
        <v>0</v>
      </c>
      <c r="J40" s="197">
        <v>0</v>
      </c>
      <c r="K40" s="198">
        <f>E40*J40</f>
        <v>0</v>
      </c>
      <c r="O40" s="190">
        <v>2</v>
      </c>
      <c r="AZ40" s="175">
        <v>1</v>
      </c>
      <c r="BA40" s="175">
        <f>IF(AZ40=1,G40,0)</f>
        <v>0</v>
      </c>
      <c r="BB40" s="175">
        <f>IF(AZ40=2,G40,0)</f>
        <v>0</v>
      </c>
      <c r="BC40" s="175">
        <f>IF(AZ40=3,G40,0)</f>
        <v>0</v>
      </c>
      <c r="BD40" s="175">
        <f>IF(AZ40=4,G40,0)</f>
        <v>0</v>
      </c>
      <c r="BE40" s="175">
        <f>IF(AZ40=5,G40,0)</f>
        <v>0</v>
      </c>
      <c r="CA40" s="190">
        <v>1</v>
      </c>
      <c r="CB40" s="190">
        <v>1</v>
      </c>
    </row>
    <row r="41" spans="1:80" x14ac:dyDescent="0.2">
      <c r="A41" s="199"/>
      <c r="B41" s="207"/>
      <c r="C41" s="366" t="s">
        <v>156</v>
      </c>
      <c r="D41" s="367"/>
      <c r="E41" s="367"/>
      <c r="F41" s="367"/>
      <c r="G41" s="368"/>
      <c r="I41" s="205"/>
      <c r="K41" s="205"/>
      <c r="L41" s="206" t="s">
        <v>156</v>
      </c>
      <c r="O41" s="190">
        <v>3</v>
      </c>
    </row>
    <row r="42" spans="1:80" ht="27" customHeight="1" x14ac:dyDescent="0.2">
      <c r="A42" s="191">
        <v>13</v>
      </c>
      <c r="B42" s="192" t="s">
        <v>159</v>
      </c>
      <c r="C42" s="193" t="s">
        <v>160</v>
      </c>
      <c r="D42" s="194" t="s">
        <v>120</v>
      </c>
      <c r="E42" s="195">
        <v>17.486699999999999</v>
      </c>
      <c r="F42" s="195"/>
      <c r="G42" s="196">
        <f>E42*F42</f>
        <v>0</v>
      </c>
      <c r="H42" s="197">
        <v>1.7</v>
      </c>
      <c r="I42" s="198">
        <f>E42*H42</f>
        <v>29.727389999999996</v>
      </c>
      <c r="J42" s="197">
        <v>0</v>
      </c>
      <c r="K42" s="198">
        <f>E42*J42</f>
        <v>0</v>
      </c>
      <c r="O42" s="190">
        <v>2</v>
      </c>
      <c r="AZ42" s="175">
        <v>1</v>
      </c>
      <c r="BA42" s="175">
        <f>IF(AZ42=1,G42,0)</f>
        <v>0</v>
      </c>
      <c r="BB42" s="175">
        <f>IF(AZ42=2,G42,0)</f>
        <v>0</v>
      </c>
      <c r="BC42" s="175">
        <f>IF(AZ42=3,G42,0)</f>
        <v>0</v>
      </c>
      <c r="BD42" s="175">
        <f>IF(AZ42=4,G42,0)</f>
        <v>0</v>
      </c>
      <c r="BE42" s="175">
        <f>IF(AZ42=5,G42,0)</f>
        <v>0</v>
      </c>
      <c r="CA42" s="190">
        <v>1</v>
      </c>
      <c r="CB42" s="190">
        <v>1</v>
      </c>
    </row>
    <row r="43" spans="1:80" x14ac:dyDescent="0.2">
      <c r="A43" s="199"/>
      <c r="B43" s="200"/>
      <c r="C43" s="364" t="s">
        <v>161</v>
      </c>
      <c r="D43" s="365"/>
      <c r="E43" s="201">
        <v>19.89</v>
      </c>
      <c r="F43" s="202"/>
      <c r="G43" s="203"/>
      <c r="H43" s="204"/>
      <c r="I43" s="205"/>
      <c r="K43" s="205"/>
      <c r="M43" s="206" t="s">
        <v>161</v>
      </c>
      <c r="O43" s="190"/>
    </row>
    <row r="44" spans="1:80" x14ac:dyDescent="0.2">
      <c r="A44" s="199"/>
      <c r="B44" s="200"/>
      <c r="C44" s="364" t="s">
        <v>162</v>
      </c>
      <c r="D44" s="365"/>
      <c r="E44" s="201">
        <v>-2.4033000000000002</v>
      </c>
      <c r="F44" s="202"/>
      <c r="G44" s="203"/>
      <c r="H44" s="204"/>
      <c r="I44" s="205"/>
      <c r="K44" s="205"/>
      <c r="M44" s="206" t="s">
        <v>162</v>
      </c>
      <c r="O44" s="190"/>
    </row>
    <row r="45" spans="1:80" ht="13.5" customHeight="1" x14ac:dyDescent="0.2">
      <c r="A45" s="191">
        <v>14</v>
      </c>
      <c r="B45" s="192" t="s">
        <v>163</v>
      </c>
      <c r="C45" s="193" t="s">
        <v>164</v>
      </c>
      <c r="D45" s="194" t="s">
        <v>165</v>
      </c>
      <c r="E45" s="195">
        <v>58.5</v>
      </c>
      <c r="F45" s="195"/>
      <c r="G45" s="196">
        <f>E45*F45</f>
        <v>0</v>
      </c>
      <c r="H45" s="197">
        <v>6.9999999999999999E-4</v>
      </c>
      <c r="I45" s="198">
        <f>E45*H45</f>
        <v>4.095E-2</v>
      </c>
      <c r="J45" s="197">
        <v>0</v>
      </c>
      <c r="K45" s="198">
        <f>E45*J45</f>
        <v>0</v>
      </c>
      <c r="O45" s="190">
        <v>2</v>
      </c>
      <c r="AZ45" s="175">
        <v>1</v>
      </c>
      <c r="BA45" s="175">
        <f>IF(AZ45=1,G45,0)</f>
        <v>0</v>
      </c>
      <c r="BB45" s="175">
        <f>IF(AZ45=2,G45,0)</f>
        <v>0</v>
      </c>
      <c r="BC45" s="175">
        <f>IF(AZ45=3,G45,0)</f>
        <v>0</v>
      </c>
      <c r="BD45" s="175">
        <f>IF(AZ45=4,G45,0)</f>
        <v>0</v>
      </c>
      <c r="BE45" s="175">
        <f>IF(AZ45=5,G45,0)</f>
        <v>0</v>
      </c>
      <c r="CA45" s="190">
        <v>1</v>
      </c>
      <c r="CB45" s="190">
        <v>1</v>
      </c>
    </row>
    <row r="46" spans="1:80" x14ac:dyDescent="0.2">
      <c r="A46" s="199"/>
      <c r="B46" s="200"/>
      <c r="C46" s="364" t="s">
        <v>166</v>
      </c>
      <c r="D46" s="365"/>
      <c r="E46" s="201">
        <v>58.5</v>
      </c>
      <c r="F46" s="202"/>
      <c r="G46" s="203"/>
      <c r="H46" s="204"/>
      <c r="I46" s="205"/>
      <c r="K46" s="205"/>
      <c r="M46" s="206" t="s">
        <v>166</v>
      </c>
      <c r="O46" s="190"/>
    </row>
    <row r="47" spans="1:80" ht="12.75" customHeight="1" x14ac:dyDescent="0.2">
      <c r="A47" s="191">
        <v>15</v>
      </c>
      <c r="B47" s="192" t="s">
        <v>167</v>
      </c>
      <c r="C47" s="193" t="s">
        <v>168</v>
      </c>
      <c r="D47" s="194" t="s">
        <v>165</v>
      </c>
      <c r="E47" s="195">
        <v>58.5</v>
      </c>
      <c r="F47" s="195"/>
      <c r="G47" s="196">
        <f>E47*F47</f>
        <v>0</v>
      </c>
      <c r="H47" s="197">
        <v>0</v>
      </c>
      <c r="I47" s="198">
        <f>E47*H47</f>
        <v>0</v>
      </c>
      <c r="J47" s="197">
        <v>0</v>
      </c>
      <c r="K47" s="198">
        <f>E47*J47</f>
        <v>0</v>
      </c>
      <c r="O47" s="190">
        <v>2</v>
      </c>
      <c r="AZ47" s="175">
        <v>1</v>
      </c>
      <c r="BA47" s="175">
        <f>IF(AZ47=1,G47,0)</f>
        <v>0</v>
      </c>
      <c r="BB47" s="175">
        <f>IF(AZ47=2,G47,0)</f>
        <v>0</v>
      </c>
      <c r="BC47" s="175">
        <f>IF(AZ47=3,G47,0)</f>
        <v>0</v>
      </c>
      <c r="BD47" s="175">
        <f>IF(AZ47=4,G47,0)</f>
        <v>0</v>
      </c>
      <c r="BE47" s="175">
        <f>IF(AZ47=5,G47,0)</f>
        <v>0</v>
      </c>
      <c r="CA47" s="190">
        <v>1</v>
      </c>
      <c r="CB47" s="190">
        <v>1</v>
      </c>
    </row>
    <row r="48" spans="1:80" x14ac:dyDescent="0.2">
      <c r="A48" s="199"/>
      <c r="B48" s="207"/>
      <c r="C48" s="366" t="s">
        <v>169</v>
      </c>
      <c r="D48" s="367"/>
      <c r="E48" s="367"/>
      <c r="F48" s="367"/>
      <c r="G48" s="368"/>
      <c r="I48" s="205"/>
      <c r="K48" s="205"/>
      <c r="L48" s="206" t="s">
        <v>169</v>
      </c>
      <c r="O48" s="190">
        <v>3</v>
      </c>
    </row>
    <row r="49" spans="1:80" ht="13.5" customHeight="1" x14ac:dyDescent="0.2">
      <c r="A49" s="191">
        <v>16</v>
      </c>
      <c r="B49" s="192" t="s">
        <v>170</v>
      </c>
      <c r="C49" s="193" t="s">
        <v>171</v>
      </c>
      <c r="D49" s="194" t="s">
        <v>120</v>
      </c>
      <c r="E49" s="195">
        <v>66.3</v>
      </c>
      <c r="F49" s="195"/>
      <c r="G49" s="196">
        <f>E49*F49</f>
        <v>0</v>
      </c>
      <c r="H49" s="197">
        <v>4.6000000000000001E-4</v>
      </c>
      <c r="I49" s="198">
        <f>E49*H49</f>
        <v>3.0498000000000001E-2</v>
      </c>
      <c r="J49" s="197">
        <v>0</v>
      </c>
      <c r="K49" s="198">
        <f>E49*J49</f>
        <v>0</v>
      </c>
      <c r="O49" s="190">
        <v>2</v>
      </c>
      <c r="AZ49" s="175">
        <v>1</v>
      </c>
      <c r="BA49" s="175">
        <f>IF(AZ49=1,G49,0)</f>
        <v>0</v>
      </c>
      <c r="BB49" s="175">
        <f>IF(AZ49=2,G49,0)</f>
        <v>0</v>
      </c>
      <c r="BC49" s="175">
        <f>IF(AZ49=3,G49,0)</f>
        <v>0</v>
      </c>
      <c r="BD49" s="175">
        <f>IF(AZ49=4,G49,0)</f>
        <v>0</v>
      </c>
      <c r="BE49" s="175">
        <f>IF(AZ49=5,G49,0)</f>
        <v>0</v>
      </c>
      <c r="CA49" s="190">
        <v>1</v>
      </c>
      <c r="CB49" s="190">
        <v>1</v>
      </c>
    </row>
    <row r="50" spans="1:80" x14ac:dyDescent="0.2">
      <c r="A50" s="199"/>
      <c r="B50" s="200"/>
      <c r="C50" s="364" t="s">
        <v>172</v>
      </c>
      <c r="D50" s="365"/>
      <c r="E50" s="201">
        <v>66.3</v>
      </c>
      <c r="F50" s="202"/>
      <c r="G50" s="203"/>
      <c r="H50" s="204"/>
      <c r="I50" s="205"/>
      <c r="K50" s="205"/>
      <c r="M50" s="206" t="s">
        <v>172</v>
      </c>
      <c r="O50" s="190"/>
    </row>
    <row r="51" spans="1:80" ht="13.5" customHeight="1" x14ac:dyDescent="0.2">
      <c r="A51" s="191">
        <v>17</v>
      </c>
      <c r="B51" s="192" t="s">
        <v>173</v>
      </c>
      <c r="C51" s="193" t="s">
        <v>174</v>
      </c>
      <c r="D51" s="194" t="s">
        <v>120</v>
      </c>
      <c r="E51" s="195">
        <v>66.3</v>
      </c>
      <c r="F51" s="195"/>
      <c r="G51" s="196">
        <f>E51*F51</f>
        <v>0</v>
      </c>
      <c r="H51" s="197">
        <v>0</v>
      </c>
      <c r="I51" s="198">
        <f>E51*H51</f>
        <v>0</v>
      </c>
      <c r="J51" s="197">
        <v>0</v>
      </c>
      <c r="K51" s="198">
        <f>E51*J51</f>
        <v>0</v>
      </c>
      <c r="O51" s="190">
        <v>2</v>
      </c>
      <c r="AZ51" s="175">
        <v>1</v>
      </c>
      <c r="BA51" s="175">
        <f>IF(AZ51=1,G51,0)</f>
        <v>0</v>
      </c>
      <c r="BB51" s="175">
        <f>IF(AZ51=2,G51,0)</f>
        <v>0</v>
      </c>
      <c r="BC51" s="175">
        <f>IF(AZ51=3,G51,0)</f>
        <v>0</v>
      </c>
      <c r="BD51" s="175">
        <f>IF(AZ51=4,G51,0)</f>
        <v>0</v>
      </c>
      <c r="BE51" s="175">
        <f>IF(AZ51=5,G51,0)</f>
        <v>0</v>
      </c>
      <c r="CA51" s="190">
        <v>1</v>
      </c>
      <c r="CB51" s="190">
        <v>1</v>
      </c>
    </row>
    <row r="52" spans="1:80" x14ac:dyDescent="0.2">
      <c r="A52" s="199"/>
      <c r="B52" s="207"/>
      <c r="C52" s="366" t="s">
        <v>175</v>
      </c>
      <c r="D52" s="367"/>
      <c r="E52" s="367"/>
      <c r="F52" s="367"/>
      <c r="G52" s="368"/>
      <c r="I52" s="205"/>
      <c r="K52" s="205"/>
      <c r="L52" s="206" t="s">
        <v>175</v>
      </c>
      <c r="O52" s="190">
        <v>3</v>
      </c>
    </row>
    <row r="53" spans="1:80" ht="13.5" customHeight="1" x14ac:dyDescent="0.2">
      <c r="A53" s="191">
        <v>18</v>
      </c>
      <c r="B53" s="192" t="s">
        <v>176</v>
      </c>
      <c r="C53" s="193" t="s">
        <v>177</v>
      </c>
      <c r="D53" s="194" t="s">
        <v>120</v>
      </c>
      <c r="E53" s="195">
        <v>216.155</v>
      </c>
      <c r="F53" s="195"/>
      <c r="G53" s="196">
        <f>E53*F53</f>
        <v>0</v>
      </c>
      <c r="H53" s="197">
        <v>0</v>
      </c>
      <c r="I53" s="198">
        <f>E53*H53</f>
        <v>0</v>
      </c>
      <c r="J53" s="197">
        <v>0</v>
      </c>
      <c r="K53" s="198">
        <f>E53*J53</f>
        <v>0</v>
      </c>
      <c r="O53" s="190">
        <v>2</v>
      </c>
      <c r="AZ53" s="175">
        <v>1</v>
      </c>
      <c r="BA53" s="175">
        <f>IF(AZ53=1,G53,0)</f>
        <v>0</v>
      </c>
      <c r="BB53" s="175">
        <f>IF(AZ53=2,G53,0)</f>
        <v>0</v>
      </c>
      <c r="BC53" s="175">
        <f>IF(AZ53=3,G53,0)</f>
        <v>0</v>
      </c>
      <c r="BD53" s="175">
        <f>IF(AZ53=4,G53,0)</f>
        <v>0</v>
      </c>
      <c r="BE53" s="175">
        <f>IF(AZ53=5,G53,0)</f>
        <v>0</v>
      </c>
      <c r="CA53" s="190">
        <v>1</v>
      </c>
      <c r="CB53" s="190">
        <v>1</v>
      </c>
    </row>
    <row r="54" spans="1:80" ht="12" customHeight="1" x14ac:dyDescent="0.2">
      <c r="A54" s="199"/>
      <c r="B54" s="207"/>
      <c r="C54" s="366" t="s">
        <v>178</v>
      </c>
      <c r="D54" s="367"/>
      <c r="E54" s="367"/>
      <c r="F54" s="367"/>
      <c r="G54" s="368"/>
      <c r="I54" s="205"/>
      <c r="K54" s="205"/>
      <c r="L54" s="206" t="s">
        <v>178</v>
      </c>
      <c r="O54" s="190">
        <v>3</v>
      </c>
    </row>
    <row r="55" spans="1:80" x14ac:dyDescent="0.2">
      <c r="A55" s="199"/>
      <c r="B55" s="200"/>
      <c r="C55" s="364" t="s">
        <v>137</v>
      </c>
      <c r="D55" s="365"/>
      <c r="E55" s="201">
        <v>159.375</v>
      </c>
      <c r="F55" s="202"/>
      <c r="G55" s="203"/>
      <c r="H55" s="204"/>
      <c r="I55" s="205"/>
      <c r="K55" s="205"/>
      <c r="M55" s="206" t="s">
        <v>137</v>
      </c>
      <c r="O55" s="190"/>
    </row>
    <row r="56" spans="1:80" x14ac:dyDescent="0.2">
      <c r="A56" s="199"/>
      <c r="B56" s="200"/>
      <c r="C56" s="364" t="s">
        <v>138</v>
      </c>
      <c r="D56" s="365"/>
      <c r="E56" s="201">
        <v>39.78</v>
      </c>
      <c r="F56" s="202"/>
      <c r="G56" s="203"/>
      <c r="H56" s="204"/>
      <c r="I56" s="205"/>
      <c r="K56" s="205"/>
      <c r="M56" s="206" t="s">
        <v>138</v>
      </c>
      <c r="O56" s="190"/>
    </row>
    <row r="57" spans="1:80" x14ac:dyDescent="0.2">
      <c r="A57" s="199"/>
      <c r="B57" s="200"/>
      <c r="C57" s="364" t="s">
        <v>179</v>
      </c>
      <c r="D57" s="365"/>
      <c r="E57" s="201">
        <v>17</v>
      </c>
      <c r="F57" s="202"/>
      <c r="G57" s="203"/>
      <c r="H57" s="204"/>
      <c r="I57" s="205"/>
      <c r="K57" s="205"/>
      <c r="M57" s="206" t="s">
        <v>179</v>
      </c>
      <c r="O57" s="190"/>
    </row>
    <row r="58" spans="1:80" ht="13.5" customHeight="1" x14ac:dyDescent="0.2">
      <c r="A58" s="191">
        <v>19</v>
      </c>
      <c r="B58" s="192" t="s">
        <v>134</v>
      </c>
      <c r="C58" s="193" t="s">
        <v>135</v>
      </c>
      <c r="D58" s="194" t="s">
        <v>120</v>
      </c>
      <c r="E58" s="195">
        <v>216.155</v>
      </c>
      <c r="F58" s="195"/>
      <c r="G58" s="196">
        <f>E58*F58</f>
        <v>0</v>
      </c>
      <c r="H58" s="197">
        <v>0</v>
      </c>
      <c r="I58" s="198">
        <f>E58*H58</f>
        <v>0</v>
      </c>
      <c r="J58" s="197"/>
      <c r="K58" s="198">
        <f>E58*J58</f>
        <v>0</v>
      </c>
      <c r="O58" s="190">
        <v>2</v>
      </c>
      <c r="AZ58" s="175">
        <v>1</v>
      </c>
      <c r="BA58" s="175">
        <f>IF(AZ58=1,G58,0)</f>
        <v>0</v>
      </c>
      <c r="BB58" s="175">
        <f>IF(AZ58=2,G58,0)</f>
        <v>0</v>
      </c>
      <c r="BC58" s="175">
        <f>IF(AZ58=3,G58,0)</f>
        <v>0</v>
      </c>
      <c r="BD58" s="175">
        <f>IF(AZ58=4,G58,0)</f>
        <v>0</v>
      </c>
      <c r="BE58" s="175">
        <f>IF(AZ58=5,G58,0)</f>
        <v>0</v>
      </c>
      <c r="CA58" s="190">
        <v>12</v>
      </c>
      <c r="CB58" s="190">
        <v>0</v>
      </c>
    </row>
    <row r="59" spans="1:80" ht="22.5" x14ac:dyDescent="0.2">
      <c r="A59" s="199"/>
      <c r="B59" s="207"/>
      <c r="C59" s="366" t="s">
        <v>180</v>
      </c>
      <c r="D59" s="367"/>
      <c r="E59" s="367"/>
      <c r="F59" s="367"/>
      <c r="G59" s="368"/>
      <c r="I59" s="205"/>
      <c r="K59" s="205"/>
      <c r="L59" s="206" t="s">
        <v>180</v>
      </c>
      <c r="O59" s="190">
        <v>3</v>
      </c>
    </row>
    <row r="60" spans="1:80" x14ac:dyDescent="0.2">
      <c r="A60" s="199"/>
      <c r="B60" s="207"/>
      <c r="C60" s="366" t="s">
        <v>181</v>
      </c>
      <c r="D60" s="367"/>
      <c r="E60" s="367"/>
      <c r="F60" s="367"/>
      <c r="G60" s="368"/>
      <c r="I60" s="205"/>
      <c r="K60" s="205"/>
      <c r="L60" s="206" t="s">
        <v>181</v>
      </c>
      <c r="O60" s="190">
        <v>3</v>
      </c>
    </row>
    <row r="61" spans="1:80" ht="13.5" customHeight="1" x14ac:dyDescent="0.2">
      <c r="A61" s="191">
        <v>20</v>
      </c>
      <c r="B61" s="192" t="s">
        <v>182</v>
      </c>
      <c r="C61" s="193" t="s">
        <v>183</v>
      </c>
      <c r="D61" s="194" t="s">
        <v>120</v>
      </c>
      <c r="E61" s="195">
        <v>39.78</v>
      </c>
      <c r="F61" s="195"/>
      <c r="G61" s="196">
        <f>E61*F61</f>
        <v>0</v>
      </c>
      <c r="H61" s="197">
        <v>0</v>
      </c>
      <c r="I61" s="198">
        <f>E61*H61</f>
        <v>0</v>
      </c>
      <c r="J61" s="197">
        <v>0</v>
      </c>
      <c r="K61" s="198">
        <f>E61*J61</f>
        <v>0</v>
      </c>
      <c r="O61" s="190">
        <v>2</v>
      </c>
      <c r="AZ61" s="175">
        <v>1</v>
      </c>
      <c r="BA61" s="175">
        <f>IF(AZ61=1,G61,0)</f>
        <v>0</v>
      </c>
      <c r="BB61" s="175">
        <f>IF(AZ61=2,G61,0)</f>
        <v>0</v>
      </c>
      <c r="BC61" s="175">
        <f>IF(AZ61=3,G61,0)</f>
        <v>0</v>
      </c>
      <c r="BD61" s="175">
        <f>IF(AZ61=4,G61,0)</f>
        <v>0</v>
      </c>
      <c r="BE61" s="175">
        <f>IF(AZ61=5,G61,0)</f>
        <v>0</v>
      </c>
      <c r="CA61" s="190">
        <v>1</v>
      </c>
      <c r="CB61" s="190">
        <v>1</v>
      </c>
    </row>
    <row r="62" spans="1:80" x14ac:dyDescent="0.2">
      <c r="A62" s="199"/>
      <c r="B62" s="200"/>
      <c r="C62" s="364" t="s">
        <v>184</v>
      </c>
      <c r="D62" s="365"/>
      <c r="E62" s="201">
        <v>39.78</v>
      </c>
      <c r="F62" s="202"/>
      <c r="G62" s="203"/>
      <c r="H62" s="204"/>
      <c r="I62" s="205"/>
      <c r="K62" s="205"/>
      <c r="M62" s="206" t="s">
        <v>184</v>
      </c>
      <c r="O62" s="190"/>
    </row>
    <row r="63" spans="1:80" ht="13.5" customHeight="1" x14ac:dyDescent="0.2">
      <c r="A63" s="191">
        <v>21</v>
      </c>
      <c r="B63" s="192" t="s">
        <v>185</v>
      </c>
      <c r="C63" s="193" t="s">
        <v>186</v>
      </c>
      <c r="D63" s="194" t="s">
        <v>120</v>
      </c>
      <c r="E63" s="195">
        <v>159.375</v>
      </c>
      <c r="F63" s="195"/>
      <c r="G63" s="196">
        <f>E63*F63</f>
        <v>0</v>
      </c>
      <c r="H63" s="197">
        <v>0</v>
      </c>
      <c r="I63" s="198">
        <f>E63*H63</f>
        <v>0</v>
      </c>
      <c r="J63" s="197">
        <v>0</v>
      </c>
      <c r="K63" s="198">
        <f>E63*J63</f>
        <v>0</v>
      </c>
      <c r="O63" s="190">
        <v>2</v>
      </c>
      <c r="AZ63" s="175">
        <v>1</v>
      </c>
      <c r="BA63" s="175">
        <f>IF(AZ63=1,G63,0)</f>
        <v>0</v>
      </c>
      <c r="BB63" s="175">
        <f>IF(AZ63=2,G63,0)</f>
        <v>0</v>
      </c>
      <c r="BC63" s="175">
        <f>IF(AZ63=3,G63,0)</f>
        <v>0</v>
      </c>
      <c r="BD63" s="175">
        <f>IF(AZ63=4,G63,0)</f>
        <v>0</v>
      </c>
      <c r="BE63" s="175">
        <f>IF(AZ63=5,G63,0)</f>
        <v>0</v>
      </c>
      <c r="CA63" s="190">
        <v>1</v>
      </c>
      <c r="CB63" s="190">
        <v>1</v>
      </c>
    </row>
    <row r="64" spans="1:80" x14ac:dyDescent="0.2">
      <c r="A64" s="199"/>
      <c r="B64" s="207"/>
      <c r="C64" s="366" t="s">
        <v>187</v>
      </c>
      <c r="D64" s="367"/>
      <c r="E64" s="367"/>
      <c r="F64" s="367"/>
      <c r="G64" s="368"/>
      <c r="I64" s="205"/>
      <c r="K64" s="205"/>
      <c r="L64" s="206" t="s">
        <v>187</v>
      </c>
      <c r="O64" s="190">
        <v>3</v>
      </c>
    </row>
    <row r="65" spans="1:80" ht="13.5" customHeight="1" x14ac:dyDescent="0.2">
      <c r="A65" s="191">
        <v>22</v>
      </c>
      <c r="B65" s="192" t="s">
        <v>188</v>
      </c>
      <c r="C65" s="193" t="s">
        <v>189</v>
      </c>
      <c r="D65" s="194" t="s">
        <v>165</v>
      </c>
      <c r="E65" s="195">
        <v>8.5</v>
      </c>
      <c r="F65" s="195"/>
      <c r="G65" s="196">
        <f>E65*F65</f>
        <v>0</v>
      </c>
      <c r="H65" s="197">
        <v>0</v>
      </c>
      <c r="I65" s="198">
        <f>E65*H65</f>
        <v>0</v>
      </c>
      <c r="J65" s="197">
        <v>0</v>
      </c>
      <c r="K65" s="198">
        <f>E65*J65</f>
        <v>0</v>
      </c>
      <c r="O65" s="190">
        <v>2</v>
      </c>
      <c r="AZ65" s="175">
        <v>1</v>
      </c>
      <c r="BA65" s="175">
        <f>IF(AZ65=1,G65,0)</f>
        <v>0</v>
      </c>
      <c r="BB65" s="175">
        <f>IF(AZ65=2,G65,0)</f>
        <v>0</v>
      </c>
      <c r="BC65" s="175">
        <f>IF(AZ65=3,G65,0)</f>
        <v>0</v>
      </c>
      <c r="BD65" s="175">
        <f>IF(AZ65=4,G65,0)</f>
        <v>0</v>
      </c>
      <c r="BE65" s="175">
        <f>IF(AZ65=5,G65,0)</f>
        <v>0</v>
      </c>
      <c r="CA65" s="190">
        <v>1</v>
      </c>
      <c r="CB65" s="190">
        <v>1</v>
      </c>
    </row>
    <row r="66" spans="1:80" x14ac:dyDescent="0.2">
      <c r="A66" s="199"/>
      <c r="B66" s="207"/>
      <c r="C66" s="366" t="s">
        <v>190</v>
      </c>
      <c r="D66" s="367"/>
      <c r="E66" s="367"/>
      <c r="F66" s="367"/>
      <c r="G66" s="368"/>
      <c r="I66" s="205"/>
      <c r="K66" s="205"/>
      <c r="L66" s="206" t="s">
        <v>190</v>
      </c>
      <c r="O66" s="190">
        <v>3</v>
      </c>
    </row>
    <row r="67" spans="1:80" ht="13.5" customHeight="1" x14ac:dyDescent="0.2">
      <c r="A67" s="191">
        <v>23</v>
      </c>
      <c r="B67" s="192" t="s">
        <v>191</v>
      </c>
      <c r="C67" s="193" t="s">
        <v>192</v>
      </c>
      <c r="D67" s="194" t="s">
        <v>165</v>
      </c>
      <c r="E67" s="195">
        <v>76.5</v>
      </c>
      <c r="F67" s="195"/>
      <c r="G67" s="196">
        <f>E67*F67</f>
        <v>0</v>
      </c>
      <c r="H67" s="197">
        <v>0</v>
      </c>
      <c r="I67" s="198">
        <f>E67*H67</f>
        <v>0</v>
      </c>
      <c r="J67" s="197">
        <v>0</v>
      </c>
      <c r="K67" s="198">
        <f>E67*J67</f>
        <v>0</v>
      </c>
      <c r="O67" s="190">
        <v>2</v>
      </c>
      <c r="AZ67" s="175">
        <v>1</v>
      </c>
      <c r="BA67" s="175">
        <f>IF(AZ67=1,G67,0)</f>
        <v>0</v>
      </c>
      <c r="BB67" s="175">
        <f>IF(AZ67=2,G67,0)</f>
        <v>0</v>
      </c>
      <c r="BC67" s="175">
        <f>IF(AZ67=3,G67,0)</f>
        <v>0</v>
      </c>
      <c r="BD67" s="175">
        <f>IF(AZ67=4,G67,0)</f>
        <v>0</v>
      </c>
      <c r="BE67" s="175">
        <f>IF(AZ67=5,G67,0)</f>
        <v>0</v>
      </c>
      <c r="CA67" s="190">
        <v>1</v>
      </c>
      <c r="CB67" s="190">
        <v>1</v>
      </c>
    </row>
    <row r="68" spans="1:80" x14ac:dyDescent="0.2">
      <c r="A68" s="199"/>
      <c r="B68" s="207"/>
      <c r="C68" s="366" t="s">
        <v>193</v>
      </c>
      <c r="D68" s="367"/>
      <c r="E68" s="367"/>
      <c r="F68" s="367"/>
      <c r="G68" s="368"/>
      <c r="I68" s="205"/>
      <c r="K68" s="205"/>
      <c r="L68" s="206" t="s">
        <v>193</v>
      </c>
      <c r="O68" s="190">
        <v>3</v>
      </c>
    </row>
    <row r="69" spans="1:80" ht="13.5" customHeight="1" x14ac:dyDescent="0.2">
      <c r="A69" s="191">
        <v>24</v>
      </c>
      <c r="B69" s="192" t="s">
        <v>194</v>
      </c>
      <c r="C69" s="193" t="s">
        <v>195</v>
      </c>
      <c r="D69" s="194" t="s">
        <v>165</v>
      </c>
      <c r="E69" s="195">
        <v>8.5</v>
      </c>
      <c r="F69" s="195"/>
      <c r="G69" s="196">
        <f>E69*F69</f>
        <v>0</v>
      </c>
      <c r="H69" s="197">
        <v>0</v>
      </c>
      <c r="I69" s="198">
        <f>E69*H69</f>
        <v>0</v>
      </c>
      <c r="J69" s="197">
        <v>0</v>
      </c>
      <c r="K69" s="198">
        <f>E69*J69</f>
        <v>0</v>
      </c>
      <c r="O69" s="190">
        <v>2</v>
      </c>
      <c r="AZ69" s="175">
        <v>1</v>
      </c>
      <c r="BA69" s="175">
        <f>IF(AZ69=1,G69,0)</f>
        <v>0</v>
      </c>
      <c r="BB69" s="175">
        <f>IF(AZ69=2,G69,0)</f>
        <v>0</v>
      </c>
      <c r="BC69" s="175">
        <f>IF(AZ69=3,G69,0)</f>
        <v>0</v>
      </c>
      <c r="BD69" s="175">
        <f>IF(AZ69=4,G69,0)</f>
        <v>0</v>
      </c>
      <c r="BE69" s="175">
        <f>IF(AZ69=5,G69,0)</f>
        <v>0</v>
      </c>
      <c r="CA69" s="190">
        <v>1</v>
      </c>
      <c r="CB69" s="190">
        <v>1</v>
      </c>
    </row>
    <row r="70" spans="1:80" x14ac:dyDescent="0.2">
      <c r="A70" s="199"/>
      <c r="B70" s="200"/>
      <c r="C70" s="364" t="s">
        <v>196</v>
      </c>
      <c r="D70" s="365"/>
      <c r="E70" s="201">
        <v>8.5</v>
      </c>
      <c r="F70" s="202"/>
      <c r="G70" s="203"/>
      <c r="H70" s="204"/>
      <c r="I70" s="205"/>
      <c r="K70" s="205"/>
      <c r="M70" s="206" t="s">
        <v>196</v>
      </c>
      <c r="O70" s="190"/>
    </row>
    <row r="71" spans="1:80" ht="13.5" customHeight="1" x14ac:dyDescent="0.2">
      <c r="A71" s="191">
        <v>25</v>
      </c>
      <c r="B71" s="192" t="s">
        <v>197</v>
      </c>
      <c r="C71" s="193" t="s">
        <v>198</v>
      </c>
      <c r="D71" s="194" t="s">
        <v>165</v>
      </c>
      <c r="E71" s="195">
        <v>76.5</v>
      </c>
      <c r="F71" s="195"/>
      <c r="G71" s="196">
        <f>E71*F71</f>
        <v>0</v>
      </c>
      <c r="H71" s="197">
        <v>0</v>
      </c>
      <c r="I71" s="198">
        <f>E71*H71</f>
        <v>0</v>
      </c>
      <c r="J71" s="197">
        <v>0</v>
      </c>
      <c r="K71" s="198">
        <f>E71*J71</f>
        <v>0</v>
      </c>
      <c r="O71" s="190">
        <v>2</v>
      </c>
      <c r="AZ71" s="175">
        <v>1</v>
      </c>
      <c r="BA71" s="175">
        <f>IF(AZ71=1,G71,0)</f>
        <v>0</v>
      </c>
      <c r="BB71" s="175">
        <f>IF(AZ71=2,G71,0)</f>
        <v>0</v>
      </c>
      <c r="BC71" s="175">
        <f>IF(AZ71=3,G71,0)</f>
        <v>0</v>
      </c>
      <c r="BD71" s="175">
        <f>IF(AZ71=4,G71,0)</f>
        <v>0</v>
      </c>
      <c r="BE71" s="175">
        <f>IF(AZ71=5,G71,0)</f>
        <v>0</v>
      </c>
      <c r="CA71" s="190">
        <v>1</v>
      </c>
      <c r="CB71" s="190">
        <v>1</v>
      </c>
    </row>
    <row r="72" spans="1:80" x14ac:dyDescent="0.2">
      <c r="A72" s="199"/>
      <c r="B72" s="200"/>
      <c r="C72" s="364" t="s">
        <v>199</v>
      </c>
      <c r="D72" s="365"/>
      <c r="E72" s="201">
        <v>76.5</v>
      </c>
      <c r="F72" s="202"/>
      <c r="G72" s="203"/>
      <c r="H72" s="204"/>
      <c r="I72" s="205"/>
      <c r="K72" s="205"/>
      <c r="M72" s="206" t="s">
        <v>199</v>
      </c>
      <c r="O72" s="190"/>
    </row>
    <row r="73" spans="1:80" ht="13.5" customHeight="1" x14ac:dyDescent="0.2">
      <c r="A73" s="191">
        <v>26</v>
      </c>
      <c r="B73" s="192" t="s">
        <v>200</v>
      </c>
      <c r="C73" s="193" t="s">
        <v>201</v>
      </c>
      <c r="D73" s="194" t="s">
        <v>165</v>
      </c>
      <c r="E73" s="195">
        <v>8.5</v>
      </c>
      <c r="F73" s="195"/>
      <c r="G73" s="196">
        <f>E73*F73</f>
        <v>0</v>
      </c>
      <c r="H73" s="197">
        <v>3.0000000000000001E-5</v>
      </c>
      <c r="I73" s="198">
        <f>E73*H73</f>
        <v>2.5500000000000002E-4</v>
      </c>
      <c r="J73" s="197">
        <v>0</v>
      </c>
      <c r="K73" s="198">
        <f>E73*J73</f>
        <v>0</v>
      </c>
      <c r="O73" s="190">
        <v>2</v>
      </c>
      <c r="AZ73" s="175">
        <v>1</v>
      </c>
      <c r="BA73" s="175">
        <f>IF(AZ73=1,G73,0)</f>
        <v>0</v>
      </c>
      <c r="BB73" s="175">
        <f>IF(AZ73=2,G73,0)</f>
        <v>0</v>
      </c>
      <c r="BC73" s="175">
        <f>IF(AZ73=3,G73,0)</f>
        <v>0</v>
      </c>
      <c r="BD73" s="175">
        <f>IF(AZ73=4,G73,0)</f>
        <v>0</v>
      </c>
      <c r="BE73" s="175">
        <f>IF(AZ73=5,G73,0)</f>
        <v>0</v>
      </c>
      <c r="CA73" s="190">
        <v>2</v>
      </c>
      <c r="CB73" s="190">
        <v>1</v>
      </c>
    </row>
    <row r="74" spans="1:80" x14ac:dyDescent="0.2">
      <c r="A74" s="199"/>
      <c r="B74" s="207"/>
      <c r="C74" s="366" t="s">
        <v>202</v>
      </c>
      <c r="D74" s="367"/>
      <c r="E74" s="367"/>
      <c r="F74" s="367"/>
      <c r="G74" s="368"/>
      <c r="I74" s="205"/>
      <c r="K74" s="205"/>
      <c r="L74" s="206" t="s">
        <v>202</v>
      </c>
      <c r="O74" s="190">
        <v>3</v>
      </c>
    </row>
    <row r="75" spans="1:80" x14ac:dyDescent="0.2">
      <c r="A75" s="199"/>
      <c r="B75" s="207"/>
      <c r="C75" s="366" t="s">
        <v>190</v>
      </c>
      <c r="D75" s="367"/>
      <c r="E75" s="367"/>
      <c r="F75" s="367"/>
      <c r="G75" s="368"/>
      <c r="I75" s="205"/>
      <c r="K75" s="205"/>
      <c r="L75" s="206" t="s">
        <v>190</v>
      </c>
      <c r="O75" s="190">
        <v>3</v>
      </c>
    </row>
    <row r="76" spans="1:80" ht="13.5" customHeight="1" x14ac:dyDescent="0.2">
      <c r="A76" s="191">
        <v>27</v>
      </c>
      <c r="B76" s="192" t="s">
        <v>203</v>
      </c>
      <c r="C76" s="193" t="s">
        <v>204</v>
      </c>
      <c r="D76" s="194" t="s">
        <v>165</v>
      </c>
      <c r="E76" s="195">
        <v>76.5</v>
      </c>
      <c r="F76" s="195"/>
      <c r="G76" s="196">
        <f>E76*F76</f>
        <v>0</v>
      </c>
      <c r="H76" s="197">
        <v>3.0000000000000001E-5</v>
      </c>
      <c r="I76" s="198">
        <f>E76*H76</f>
        <v>2.2950000000000002E-3</v>
      </c>
      <c r="J76" s="197">
        <v>0</v>
      </c>
      <c r="K76" s="198">
        <f>E76*J76</f>
        <v>0</v>
      </c>
      <c r="O76" s="190">
        <v>2</v>
      </c>
      <c r="AZ76" s="175">
        <v>1</v>
      </c>
      <c r="BA76" s="175">
        <f>IF(AZ76=1,G76,0)</f>
        <v>0</v>
      </c>
      <c r="BB76" s="175">
        <f>IF(AZ76=2,G76,0)</f>
        <v>0</v>
      </c>
      <c r="BC76" s="175">
        <f>IF(AZ76=3,G76,0)</f>
        <v>0</v>
      </c>
      <c r="BD76" s="175">
        <f>IF(AZ76=4,G76,0)</f>
        <v>0</v>
      </c>
      <c r="BE76" s="175">
        <f>IF(AZ76=5,G76,0)</f>
        <v>0</v>
      </c>
      <c r="CA76" s="190">
        <v>2</v>
      </c>
      <c r="CB76" s="190">
        <v>1</v>
      </c>
    </row>
    <row r="77" spans="1:80" x14ac:dyDescent="0.2">
      <c r="A77" s="199"/>
      <c r="B77" s="207"/>
      <c r="C77" s="366" t="s">
        <v>202</v>
      </c>
      <c r="D77" s="367"/>
      <c r="E77" s="367"/>
      <c r="F77" s="367"/>
      <c r="G77" s="368"/>
      <c r="I77" s="205"/>
      <c r="K77" s="205"/>
      <c r="L77" s="206" t="s">
        <v>202</v>
      </c>
      <c r="O77" s="190">
        <v>3</v>
      </c>
    </row>
    <row r="78" spans="1:80" x14ac:dyDescent="0.2">
      <c r="A78" s="199"/>
      <c r="B78" s="207"/>
      <c r="C78" s="366" t="s">
        <v>193</v>
      </c>
      <c r="D78" s="367"/>
      <c r="E78" s="367"/>
      <c r="F78" s="367"/>
      <c r="G78" s="368"/>
      <c r="I78" s="205"/>
      <c r="K78" s="205"/>
      <c r="L78" s="206" t="s">
        <v>193</v>
      </c>
      <c r="O78" s="190">
        <v>3</v>
      </c>
    </row>
    <row r="79" spans="1:80" x14ac:dyDescent="0.2">
      <c r="A79" s="208"/>
      <c r="B79" s="209" t="s">
        <v>22</v>
      </c>
      <c r="C79" s="210" t="s">
        <v>205</v>
      </c>
      <c r="D79" s="211"/>
      <c r="E79" s="212"/>
      <c r="F79" s="213"/>
      <c r="G79" s="214">
        <f>SUM(G6:G78)</f>
        <v>0</v>
      </c>
      <c r="H79" s="215"/>
      <c r="I79" s="216">
        <f>SUM(I6:I78)</f>
        <v>29.801387999999996</v>
      </c>
      <c r="J79" s="215"/>
      <c r="K79" s="216">
        <f>SUM(K6:K78)</f>
        <v>0</v>
      </c>
      <c r="O79" s="190">
        <v>4</v>
      </c>
      <c r="BA79" s="217">
        <f>SUM(BA6:BA78)</f>
        <v>0</v>
      </c>
      <c r="BB79" s="217">
        <f>SUM(BB6:BB78)</f>
        <v>0</v>
      </c>
      <c r="BC79" s="217">
        <f>SUM(BC6:BC78)</f>
        <v>0</v>
      </c>
      <c r="BD79" s="217">
        <f>SUM(BD6:BD78)</f>
        <v>0</v>
      </c>
      <c r="BE79" s="217">
        <f>SUM(BE6:BE78)</f>
        <v>0</v>
      </c>
    </row>
    <row r="80" spans="1:80" x14ac:dyDescent="0.2">
      <c r="A80" s="182" t="s">
        <v>21</v>
      </c>
      <c r="B80" s="183" t="s">
        <v>208</v>
      </c>
      <c r="C80" s="184" t="s">
        <v>209</v>
      </c>
      <c r="D80" s="185"/>
      <c r="E80" s="186"/>
      <c r="F80" s="186"/>
      <c r="G80" s="187"/>
      <c r="H80" s="188"/>
      <c r="I80" s="189"/>
      <c r="J80" s="188"/>
      <c r="K80" s="189"/>
      <c r="O80" s="190">
        <v>1</v>
      </c>
    </row>
    <row r="81" spans="1:80" ht="13.5" customHeight="1" x14ac:dyDescent="0.2">
      <c r="A81" s="191">
        <v>28</v>
      </c>
      <c r="B81" s="192" t="s">
        <v>210</v>
      </c>
      <c r="C81" s="193" t="s">
        <v>211</v>
      </c>
      <c r="D81" s="194" t="s">
        <v>120</v>
      </c>
      <c r="E81" s="195">
        <v>2.21</v>
      </c>
      <c r="F81" s="195"/>
      <c r="G81" s="196">
        <f>E81*F81</f>
        <v>0</v>
      </c>
      <c r="H81" s="197">
        <v>1.8907700000000001</v>
      </c>
      <c r="I81" s="198">
        <f>E81*H81</f>
        <v>4.1786016999999998</v>
      </c>
      <c r="J81" s="197">
        <v>0</v>
      </c>
      <c r="K81" s="198">
        <f>E81*J81</f>
        <v>0</v>
      </c>
      <c r="O81" s="190">
        <v>2</v>
      </c>
      <c r="AZ81" s="175">
        <v>1</v>
      </c>
      <c r="BA81" s="175">
        <f>IF(AZ81=1,G81,0)</f>
        <v>0</v>
      </c>
      <c r="BB81" s="175">
        <f>IF(AZ81=2,G81,0)</f>
        <v>0</v>
      </c>
      <c r="BC81" s="175">
        <f>IF(AZ81=3,G81,0)</f>
        <v>0</v>
      </c>
      <c r="BD81" s="175">
        <f>IF(AZ81=4,G81,0)</f>
        <v>0</v>
      </c>
      <c r="BE81" s="175">
        <f>IF(AZ81=5,G81,0)</f>
        <v>0</v>
      </c>
      <c r="CA81" s="190">
        <v>1</v>
      </c>
      <c r="CB81" s="190">
        <v>1</v>
      </c>
    </row>
    <row r="82" spans="1:80" x14ac:dyDescent="0.2">
      <c r="A82" s="199"/>
      <c r="B82" s="200"/>
      <c r="C82" s="364" t="s">
        <v>212</v>
      </c>
      <c r="D82" s="365"/>
      <c r="E82" s="201">
        <v>2.21</v>
      </c>
      <c r="F82" s="202"/>
      <c r="G82" s="203"/>
      <c r="H82" s="204"/>
      <c r="I82" s="205"/>
      <c r="K82" s="205"/>
      <c r="M82" s="206" t="s">
        <v>212</v>
      </c>
      <c r="O82" s="190"/>
    </row>
    <row r="83" spans="1:80" x14ac:dyDescent="0.2">
      <c r="A83" s="208"/>
      <c r="B83" s="209" t="s">
        <v>22</v>
      </c>
      <c r="C83" s="210" t="s">
        <v>213</v>
      </c>
      <c r="D83" s="211"/>
      <c r="E83" s="212"/>
      <c r="F83" s="213"/>
      <c r="G83" s="214">
        <f>SUM(G80:G82)</f>
        <v>0</v>
      </c>
      <c r="H83" s="215"/>
      <c r="I83" s="216">
        <f>SUM(I80:I82)</f>
        <v>4.1786016999999998</v>
      </c>
      <c r="J83" s="215"/>
      <c r="K83" s="216">
        <f>SUM(K80:K82)</f>
        <v>0</v>
      </c>
      <c r="O83" s="190">
        <v>4</v>
      </c>
      <c r="BA83" s="217">
        <f>SUM(BA80:BA82)</f>
        <v>0</v>
      </c>
      <c r="BB83" s="217">
        <f>SUM(BB80:BB82)</f>
        <v>0</v>
      </c>
      <c r="BC83" s="217">
        <f>SUM(BC80:BC82)</f>
        <v>0</v>
      </c>
      <c r="BD83" s="217">
        <f>SUM(BD80:BD82)</f>
        <v>0</v>
      </c>
      <c r="BE83" s="217">
        <f>SUM(BE80:BE82)</f>
        <v>0</v>
      </c>
    </row>
    <row r="84" spans="1:80" x14ac:dyDescent="0.2">
      <c r="A84" s="182" t="s">
        <v>21</v>
      </c>
      <c r="B84" s="183" t="s">
        <v>214</v>
      </c>
      <c r="C84" s="184" t="s">
        <v>215</v>
      </c>
      <c r="D84" s="185"/>
      <c r="E84" s="186"/>
      <c r="F84" s="186"/>
      <c r="G84" s="187"/>
      <c r="H84" s="188"/>
      <c r="I84" s="189"/>
      <c r="J84" s="188"/>
      <c r="K84" s="189"/>
      <c r="O84" s="190">
        <v>1</v>
      </c>
    </row>
    <row r="85" spans="1:80" ht="13.5" customHeight="1" x14ac:dyDescent="0.2">
      <c r="A85" s="191">
        <v>29</v>
      </c>
      <c r="B85" s="192" t="s">
        <v>216</v>
      </c>
      <c r="C85" s="193" t="s">
        <v>217</v>
      </c>
      <c r="D85" s="194" t="s">
        <v>165</v>
      </c>
      <c r="E85" s="195">
        <v>0.96</v>
      </c>
      <c r="F85" s="195"/>
      <c r="G85" s="196">
        <f>E85*F85</f>
        <v>0</v>
      </c>
      <c r="H85" s="197">
        <v>2.6780000000000002E-2</v>
      </c>
      <c r="I85" s="198">
        <f>E85*H85</f>
        <v>2.57088E-2</v>
      </c>
      <c r="J85" s="197"/>
      <c r="K85" s="198">
        <f>E85*J85</f>
        <v>0</v>
      </c>
      <c r="O85" s="190">
        <v>2</v>
      </c>
      <c r="AZ85" s="175">
        <v>1</v>
      </c>
      <c r="BA85" s="175">
        <f>IF(AZ85=1,G85,0)</f>
        <v>0</v>
      </c>
      <c r="BB85" s="175">
        <f>IF(AZ85=2,G85,0)</f>
        <v>0</v>
      </c>
      <c r="BC85" s="175">
        <f>IF(AZ85=3,G85,0)</f>
        <v>0</v>
      </c>
      <c r="BD85" s="175">
        <f>IF(AZ85=4,G85,0)</f>
        <v>0</v>
      </c>
      <c r="BE85" s="175">
        <f>IF(AZ85=5,G85,0)</f>
        <v>0</v>
      </c>
      <c r="CA85" s="190">
        <v>12</v>
      </c>
      <c r="CB85" s="190">
        <v>0</v>
      </c>
    </row>
    <row r="86" spans="1:80" x14ac:dyDescent="0.2">
      <c r="A86" s="199"/>
      <c r="B86" s="207"/>
      <c r="C86" s="366" t="s">
        <v>218</v>
      </c>
      <c r="D86" s="367"/>
      <c r="E86" s="367"/>
      <c r="F86" s="367"/>
      <c r="G86" s="368"/>
      <c r="I86" s="205"/>
      <c r="K86" s="205"/>
      <c r="L86" s="206" t="s">
        <v>218</v>
      </c>
      <c r="O86" s="190">
        <v>3</v>
      </c>
    </row>
    <row r="87" spans="1:80" x14ac:dyDescent="0.2">
      <c r="A87" s="199"/>
      <c r="B87" s="200"/>
      <c r="C87" s="364" t="s">
        <v>470</v>
      </c>
      <c r="D87" s="365"/>
      <c r="E87" s="201">
        <v>0.32400000000000001</v>
      </c>
      <c r="F87" s="202"/>
      <c r="G87" s="203"/>
      <c r="H87" s="204"/>
      <c r="I87" s="205"/>
      <c r="K87" s="205"/>
      <c r="M87" s="206" t="s">
        <v>219</v>
      </c>
      <c r="O87" s="190"/>
    </row>
    <row r="88" spans="1:80" x14ac:dyDescent="0.2">
      <c r="A88" s="199"/>
      <c r="B88" s="200"/>
      <c r="C88" s="364" t="s">
        <v>471</v>
      </c>
      <c r="D88" s="365"/>
      <c r="E88" s="201">
        <v>0.64</v>
      </c>
      <c r="F88" s="202"/>
      <c r="G88" s="203"/>
      <c r="H88" s="204"/>
      <c r="I88" s="205"/>
      <c r="K88" s="205"/>
      <c r="M88" s="206" t="s">
        <v>220</v>
      </c>
      <c r="O88" s="190"/>
    </row>
    <row r="89" spans="1:80" x14ac:dyDescent="0.2">
      <c r="A89" s="208"/>
      <c r="B89" s="209" t="s">
        <v>22</v>
      </c>
      <c r="C89" s="210" t="s">
        <v>221</v>
      </c>
      <c r="D89" s="211"/>
      <c r="E89" s="212"/>
      <c r="F89" s="213"/>
      <c r="G89" s="214">
        <f>SUM(G84:G88)</f>
        <v>0</v>
      </c>
      <c r="H89" s="215"/>
      <c r="I89" s="216">
        <f>SUM(I84:I88)</f>
        <v>2.57088E-2</v>
      </c>
      <c r="J89" s="215"/>
      <c r="K89" s="216">
        <f>SUM(K84:K88)</f>
        <v>0</v>
      </c>
      <c r="O89" s="190">
        <v>4</v>
      </c>
      <c r="BA89" s="217">
        <f>SUM(BA84:BA88)</f>
        <v>0</v>
      </c>
      <c r="BB89" s="217">
        <f>SUM(BB84:BB88)</f>
        <v>0</v>
      </c>
      <c r="BC89" s="217">
        <f>SUM(BC84:BC88)</f>
        <v>0</v>
      </c>
      <c r="BD89" s="217">
        <f>SUM(BD84:BD88)</f>
        <v>0</v>
      </c>
      <c r="BE89" s="217">
        <f>SUM(BE84:BE88)</f>
        <v>0</v>
      </c>
    </row>
    <row r="90" spans="1:80" x14ac:dyDescent="0.2">
      <c r="A90" s="182" t="s">
        <v>21</v>
      </c>
      <c r="B90" s="183" t="s">
        <v>222</v>
      </c>
      <c r="C90" s="184" t="s">
        <v>223</v>
      </c>
      <c r="D90" s="185"/>
      <c r="E90" s="186"/>
      <c r="F90" s="186"/>
      <c r="G90" s="187"/>
      <c r="H90" s="188"/>
      <c r="I90" s="189"/>
      <c r="J90" s="188"/>
      <c r="K90" s="189"/>
      <c r="O90" s="190">
        <v>1</v>
      </c>
    </row>
    <row r="91" spans="1:80" ht="13.5" customHeight="1" x14ac:dyDescent="0.2">
      <c r="A91" s="191">
        <v>30</v>
      </c>
      <c r="B91" s="192" t="s">
        <v>224</v>
      </c>
      <c r="C91" s="193" t="s">
        <v>225</v>
      </c>
      <c r="D91" s="194" t="s">
        <v>23</v>
      </c>
      <c r="E91" s="195">
        <v>8.5</v>
      </c>
      <c r="F91" s="195"/>
      <c r="G91" s="196">
        <f>E91*F91</f>
        <v>0</v>
      </c>
      <c r="H91" s="197">
        <v>0</v>
      </c>
      <c r="I91" s="198">
        <f>E91*H91</f>
        <v>0</v>
      </c>
      <c r="J91" s="197"/>
      <c r="K91" s="198">
        <f>E91*J91</f>
        <v>0</v>
      </c>
      <c r="O91" s="190">
        <v>2</v>
      </c>
      <c r="AZ91" s="175">
        <v>1</v>
      </c>
      <c r="BA91" s="175">
        <f>IF(AZ91=1,G91,0)</f>
        <v>0</v>
      </c>
      <c r="BB91" s="175">
        <f>IF(AZ91=2,G91,0)</f>
        <v>0</v>
      </c>
      <c r="BC91" s="175">
        <f>IF(AZ91=3,G91,0)</f>
        <v>0</v>
      </c>
      <c r="BD91" s="175">
        <f>IF(AZ91=4,G91,0)</f>
        <v>0</v>
      </c>
      <c r="BE91" s="175">
        <f>IF(AZ91=5,G91,0)</f>
        <v>0</v>
      </c>
      <c r="CA91" s="190">
        <v>12</v>
      </c>
      <c r="CB91" s="190">
        <v>0</v>
      </c>
    </row>
    <row r="92" spans="1:80" x14ac:dyDescent="0.2">
      <c r="A92" s="199"/>
      <c r="B92" s="200"/>
      <c r="C92" s="364" t="s">
        <v>226</v>
      </c>
      <c r="D92" s="365"/>
      <c r="E92" s="201">
        <v>8.5</v>
      </c>
      <c r="F92" s="202"/>
      <c r="G92" s="203"/>
      <c r="H92" s="204"/>
      <c r="I92" s="205"/>
      <c r="K92" s="205"/>
      <c r="M92" s="206" t="s">
        <v>226</v>
      </c>
      <c r="O92" s="190"/>
    </row>
    <row r="93" spans="1:80" x14ac:dyDescent="0.2">
      <c r="A93" s="208"/>
      <c r="B93" s="209" t="s">
        <v>22</v>
      </c>
      <c r="C93" s="210" t="s">
        <v>227</v>
      </c>
      <c r="D93" s="211"/>
      <c r="E93" s="212"/>
      <c r="F93" s="213"/>
      <c r="G93" s="214">
        <f>SUM(G90:G92)</f>
        <v>0</v>
      </c>
      <c r="H93" s="215"/>
      <c r="I93" s="216">
        <f>SUM(I90:I92)</f>
        <v>0</v>
      </c>
      <c r="J93" s="215"/>
      <c r="K93" s="216">
        <f>SUM(K90:K92)</f>
        <v>0</v>
      </c>
      <c r="O93" s="190">
        <v>4</v>
      </c>
      <c r="BA93" s="217">
        <f>SUM(BA90:BA92)</f>
        <v>0</v>
      </c>
      <c r="BB93" s="217">
        <f>SUM(BB90:BB92)</f>
        <v>0</v>
      </c>
      <c r="BC93" s="217">
        <f>SUM(BC90:BC92)</f>
        <v>0</v>
      </c>
      <c r="BD93" s="217">
        <f>SUM(BD90:BD92)</f>
        <v>0</v>
      </c>
      <c r="BE93" s="217">
        <f>SUM(BE90:BE92)</f>
        <v>0</v>
      </c>
    </row>
    <row r="94" spans="1:80" x14ac:dyDescent="0.2">
      <c r="A94" s="182" t="s">
        <v>21</v>
      </c>
      <c r="B94" s="183" t="s">
        <v>228</v>
      </c>
      <c r="C94" s="184" t="s">
        <v>229</v>
      </c>
      <c r="D94" s="185"/>
      <c r="E94" s="186"/>
      <c r="F94" s="186"/>
      <c r="G94" s="187"/>
      <c r="H94" s="188"/>
      <c r="I94" s="189"/>
      <c r="J94" s="188"/>
      <c r="K94" s="189"/>
      <c r="O94" s="190">
        <v>1</v>
      </c>
    </row>
    <row r="95" spans="1:80" ht="13.5" customHeight="1" x14ac:dyDescent="0.2">
      <c r="A95" s="191">
        <v>31</v>
      </c>
      <c r="B95" s="192" t="s">
        <v>230</v>
      </c>
      <c r="C95" s="193" t="s">
        <v>231</v>
      </c>
      <c r="D95" s="194" t="s">
        <v>120</v>
      </c>
      <c r="E95" s="195">
        <v>0.48</v>
      </c>
      <c r="F95" s="195"/>
      <c r="G95" s="196">
        <f>E95*F95</f>
        <v>0</v>
      </c>
      <c r="H95" s="197">
        <v>0</v>
      </c>
      <c r="I95" s="198">
        <f>E95*H95</f>
        <v>0</v>
      </c>
      <c r="J95" s="197"/>
      <c r="K95" s="198">
        <f>E95*J95</f>
        <v>0</v>
      </c>
      <c r="O95" s="190">
        <v>2</v>
      </c>
      <c r="AZ95" s="175">
        <v>1</v>
      </c>
      <c r="BA95" s="175">
        <f>IF(AZ95=1,G95,0)</f>
        <v>0</v>
      </c>
      <c r="BB95" s="175">
        <f>IF(AZ95=2,G95,0)</f>
        <v>0</v>
      </c>
      <c r="BC95" s="175">
        <f>IF(AZ95=3,G95,0)</f>
        <v>0</v>
      </c>
      <c r="BD95" s="175">
        <f>IF(AZ95=4,G95,0)</f>
        <v>0</v>
      </c>
      <c r="BE95" s="175">
        <f>IF(AZ95=5,G95,0)</f>
        <v>0</v>
      </c>
      <c r="CA95" s="190">
        <v>12</v>
      </c>
      <c r="CB95" s="190">
        <v>0</v>
      </c>
    </row>
    <row r="96" spans="1:80" x14ac:dyDescent="0.2">
      <c r="A96" s="199"/>
      <c r="B96" s="200"/>
      <c r="C96" s="364" t="s">
        <v>472</v>
      </c>
      <c r="D96" s="365"/>
      <c r="E96" s="201">
        <v>0.16200000000000001</v>
      </c>
      <c r="F96" s="202"/>
      <c r="G96" s="203"/>
      <c r="H96" s="204"/>
      <c r="I96" s="205"/>
      <c r="K96" s="205"/>
      <c r="M96" s="206" t="s">
        <v>232</v>
      </c>
      <c r="O96" s="190"/>
    </row>
    <row r="97" spans="1:80" x14ac:dyDescent="0.2">
      <c r="A97" s="199"/>
      <c r="B97" s="200"/>
      <c r="C97" s="364" t="s">
        <v>473</v>
      </c>
      <c r="D97" s="365"/>
      <c r="E97" s="201">
        <v>0.32</v>
      </c>
      <c r="F97" s="202"/>
      <c r="G97" s="203"/>
      <c r="H97" s="204"/>
      <c r="I97" s="205"/>
      <c r="K97" s="205"/>
      <c r="M97" s="206" t="s">
        <v>233</v>
      </c>
      <c r="O97" s="190"/>
    </row>
    <row r="98" spans="1:80" x14ac:dyDescent="0.2">
      <c r="A98" s="208"/>
      <c r="B98" s="209" t="s">
        <v>22</v>
      </c>
      <c r="C98" s="210" t="s">
        <v>234</v>
      </c>
      <c r="D98" s="211"/>
      <c r="E98" s="212"/>
      <c r="F98" s="213"/>
      <c r="G98" s="214">
        <f>SUM(G94:G97)</f>
        <v>0</v>
      </c>
      <c r="H98" s="215"/>
      <c r="I98" s="216">
        <f>SUM(I94:I97)</f>
        <v>0</v>
      </c>
      <c r="J98" s="215"/>
      <c r="K98" s="216">
        <f>SUM(K94:K97)</f>
        <v>0</v>
      </c>
      <c r="O98" s="190">
        <v>4</v>
      </c>
      <c r="BA98" s="217">
        <f>SUM(BA94:BA97)</f>
        <v>0</v>
      </c>
      <c r="BB98" s="217">
        <f>SUM(BB94:BB97)</f>
        <v>0</v>
      </c>
      <c r="BC98" s="217">
        <f>SUM(BC94:BC97)</f>
        <v>0</v>
      </c>
      <c r="BD98" s="217">
        <f>SUM(BD94:BD97)</f>
        <v>0</v>
      </c>
      <c r="BE98" s="217">
        <f>SUM(BE94:BE97)</f>
        <v>0</v>
      </c>
    </row>
    <row r="99" spans="1:80" x14ac:dyDescent="0.2">
      <c r="A99" s="182" t="s">
        <v>21</v>
      </c>
      <c r="B99" s="183" t="s">
        <v>235</v>
      </c>
      <c r="C99" s="184" t="s">
        <v>236</v>
      </c>
      <c r="D99" s="185"/>
      <c r="E99" s="186"/>
      <c r="F99" s="186"/>
      <c r="G99" s="187"/>
      <c r="H99" s="188"/>
      <c r="I99" s="189"/>
      <c r="J99" s="188"/>
      <c r="K99" s="189"/>
      <c r="O99" s="190">
        <v>1</v>
      </c>
    </row>
    <row r="100" spans="1:80" ht="25.5" customHeight="1" x14ac:dyDescent="0.2">
      <c r="A100" s="191">
        <v>32</v>
      </c>
      <c r="B100" s="192" t="s">
        <v>237</v>
      </c>
      <c r="C100" s="193" t="s">
        <v>238</v>
      </c>
      <c r="D100" s="194" t="s">
        <v>24</v>
      </c>
      <c r="E100" s="195">
        <v>1</v>
      </c>
      <c r="F100" s="195"/>
      <c r="G100" s="196">
        <f>E100*F100</f>
        <v>0</v>
      </c>
      <c r="H100" s="197">
        <v>0</v>
      </c>
      <c r="I100" s="198">
        <f>E100*H100</f>
        <v>0</v>
      </c>
      <c r="J100" s="197"/>
      <c r="K100" s="198">
        <f>E100*J100</f>
        <v>0</v>
      </c>
      <c r="O100" s="190">
        <v>2</v>
      </c>
      <c r="AZ100" s="175">
        <v>1</v>
      </c>
      <c r="BA100" s="175">
        <f>IF(AZ100=1,G100,0)</f>
        <v>0</v>
      </c>
      <c r="BB100" s="175">
        <f>IF(AZ100=2,G100,0)</f>
        <v>0</v>
      </c>
      <c r="BC100" s="175">
        <f>IF(AZ100=3,G100,0)</f>
        <v>0</v>
      </c>
      <c r="BD100" s="175">
        <f>IF(AZ100=4,G100,0)</f>
        <v>0</v>
      </c>
      <c r="BE100" s="175">
        <f>IF(AZ100=5,G100,0)</f>
        <v>0</v>
      </c>
      <c r="CA100" s="190">
        <v>12</v>
      </c>
      <c r="CB100" s="190">
        <v>0</v>
      </c>
    </row>
    <row r="101" spans="1:80" x14ac:dyDescent="0.2">
      <c r="A101" s="199"/>
      <c r="B101" s="207"/>
      <c r="C101" s="366" t="s">
        <v>412</v>
      </c>
      <c r="D101" s="367"/>
      <c r="E101" s="367"/>
      <c r="F101" s="367"/>
      <c r="G101" s="368"/>
      <c r="I101" s="205"/>
      <c r="K101" s="205"/>
      <c r="L101" s="206" t="s">
        <v>239</v>
      </c>
      <c r="O101" s="190">
        <v>3</v>
      </c>
    </row>
    <row r="102" spans="1:80" x14ac:dyDescent="0.2">
      <c r="A102" s="199"/>
      <c r="B102" s="200"/>
      <c r="C102" s="364" t="s">
        <v>240</v>
      </c>
      <c r="D102" s="365"/>
      <c r="E102" s="201">
        <v>1</v>
      </c>
      <c r="F102" s="202"/>
      <c r="G102" s="203"/>
      <c r="H102" s="204"/>
      <c r="I102" s="205"/>
      <c r="K102" s="205"/>
      <c r="M102" s="206" t="s">
        <v>240</v>
      </c>
      <c r="O102" s="190"/>
    </row>
    <row r="103" spans="1:80" x14ac:dyDescent="0.2">
      <c r="A103" s="208"/>
      <c r="B103" s="209" t="s">
        <v>22</v>
      </c>
      <c r="C103" s="210" t="s">
        <v>241</v>
      </c>
      <c r="D103" s="211"/>
      <c r="E103" s="212"/>
      <c r="F103" s="213"/>
      <c r="G103" s="214">
        <f>SUM(G99:G102)</f>
        <v>0</v>
      </c>
      <c r="H103" s="215"/>
      <c r="I103" s="216">
        <f>SUM(I99:I102)</f>
        <v>0</v>
      </c>
      <c r="J103" s="215"/>
      <c r="K103" s="216">
        <f>SUM(K99:K102)</f>
        <v>0</v>
      </c>
      <c r="O103" s="190">
        <v>4</v>
      </c>
      <c r="BA103" s="217">
        <f>SUM(BA99:BA102)</f>
        <v>0</v>
      </c>
      <c r="BB103" s="217">
        <f>SUM(BB99:BB102)</f>
        <v>0</v>
      </c>
      <c r="BC103" s="217">
        <f>SUM(BC99:BC102)</f>
        <v>0</v>
      </c>
      <c r="BD103" s="217">
        <f>SUM(BD99:BD102)</f>
        <v>0</v>
      </c>
      <c r="BE103" s="217">
        <f>SUM(BE99:BE102)</f>
        <v>0</v>
      </c>
    </row>
    <row r="104" spans="1:80" x14ac:dyDescent="0.2">
      <c r="A104" s="182" t="s">
        <v>21</v>
      </c>
      <c r="B104" s="183" t="s">
        <v>242</v>
      </c>
      <c r="C104" s="184" t="s">
        <v>243</v>
      </c>
      <c r="D104" s="185"/>
      <c r="E104" s="186"/>
      <c r="F104" s="186"/>
      <c r="G104" s="187"/>
      <c r="H104" s="188"/>
      <c r="I104" s="189"/>
      <c r="J104" s="188"/>
      <c r="K104" s="189"/>
      <c r="O104" s="190">
        <v>1</v>
      </c>
    </row>
    <row r="105" spans="1:80" x14ac:dyDescent="0.2">
      <c r="A105" s="191">
        <v>33</v>
      </c>
      <c r="B105" s="192" t="s">
        <v>244</v>
      </c>
      <c r="C105" s="193" t="s">
        <v>245</v>
      </c>
      <c r="D105" s="194" t="s">
        <v>206</v>
      </c>
      <c r="E105" s="195">
        <v>0.9</v>
      </c>
      <c r="F105" s="195"/>
      <c r="G105" s="196">
        <f>E105*F105</f>
        <v>0</v>
      </c>
      <c r="H105" s="197">
        <v>0</v>
      </c>
      <c r="I105" s="198">
        <f>E105*H105</f>
        <v>0</v>
      </c>
      <c r="J105" s="197"/>
      <c r="K105" s="198">
        <f>E105*J105</f>
        <v>0</v>
      </c>
      <c r="O105" s="190">
        <v>2</v>
      </c>
      <c r="AZ105" s="175">
        <v>1</v>
      </c>
      <c r="BA105" s="175">
        <f>IF(AZ105=1,G105,0)</f>
        <v>0</v>
      </c>
      <c r="BB105" s="175">
        <f>IF(AZ105=2,G105,0)</f>
        <v>0</v>
      </c>
      <c r="BC105" s="175">
        <f>IF(AZ105=3,G105,0)</f>
        <v>0</v>
      </c>
      <c r="BD105" s="175">
        <f>IF(AZ105=4,G105,0)</f>
        <v>0</v>
      </c>
      <c r="BE105" s="175">
        <f>IF(AZ105=5,G105,0)</f>
        <v>0</v>
      </c>
      <c r="CA105" s="190">
        <v>7</v>
      </c>
      <c r="CB105" s="190">
        <v>1</v>
      </c>
    </row>
    <row r="106" spans="1:80" x14ac:dyDescent="0.2">
      <c r="A106" s="208"/>
      <c r="B106" s="209" t="s">
        <v>22</v>
      </c>
      <c r="C106" s="210" t="s">
        <v>246</v>
      </c>
      <c r="D106" s="211"/>
      <c r="E106" s="212"/>
      <c r="F106" s="213"/>
      <c r="G106" s="214">
        <f>SUM(G104:G105)</f>
        <v>0</v>
      </c>
      <c r="H106" s="215"/>
      <c r="I106" s="216">
        <f>SUM(I104:I105)</f>
        <v>0</v>
      </c>
      <c r="J106" s="215"/>
      <c r="K106" s="216">
        <f>SUM(K104:K105)</f>
        <v>0</v>
      </c>
      <c r="O106" s="190">
        <v>4</v>
      </c>
      <c r="BA106" s="217">
        <f>SUM(BA104:BA105)</f>
        <v>0</v>
      </c>
      <c r="BB106" s="217">
        <f>SUM(BB104:BB105)</f>
        <v>0</v>
      </c>
      <c r="BC106" s="217">
        <f>SUM(BC104:BC105)</f>
        <v>0</v>
      </c>
      <c r="BD106" s="217">
        <f>SUM(BD104:BD105)</f>
        <v>0</v>
      </c>
      <c r="BE106" s="217">
        <f>SUM(BE104:BE105)</f>
        <v>0</v>
      </c>
    </row>
    <row r="107" spans="1:80" x14ac:dyDescent="0.2">
      <c r="A107" s="182" t="s">
        <v>21</v>
      </c>
      <c r="B107" s="183" t="s">
        <v>247</v>
      </c>
      <c r="C107" s="184" t="s">
        <v>248</v>
      </c>
      <c r="D107" s="185"/>
      <c r="E107" s="186"/>
      <c r="F107" s="186"/>
      <c r="G107" s="187"/>
      <c r="H107" s="188"/>
      <c r="I107" s="189"/>
      <c r="J107" s="188"/>
      <c r="K107" s="189"/>
      <c r="O107" s="190">
        <v>1</v>
      </c>
    </row>
    <row r="108" spans="1:80" x14ac:dyDescent="0.2">
      <c r="A108" s="191">
        <v>34</v>
      </c>
      <c r="B108" s="192" t="s">
        <v>249</v>
      </c>
      <c r="C108" s="193" t="s">
        <v>250</v>
      </c>
      <c r="D108" s="194" t="s">
        <v>206</v>
      </c>
      <c r="E108" s="195">
        <v>2.1</v>
      </c>
      <c r="F108" s="195"/>
      <c r="G108" s="196">
        <f>E108*F108</f>
        <v>0</v>
      </c>
      <c r="H108" s="197">
        <v>0</v>
      </c>
      <c r="I108" s="198">
        <f>E108*H108</f>
        <v>0</v>
      </c>
      <c r="J108" s="197"/>
      <c r="K108" s="198">
        <f>E108*J108</f>
        <v>0</v>
      </c>
      <c r="O108" s="190">
        <v>2</v>
      </c>
      <c r="AZ108" s="175">
        <v>1</v>
      </c>
      <c r="BA108" s="175">
        <f>IF(AZ108=1,G108,0)</f>
        <v>0</v>
      </c>
      <c r="BB108" s="175">
        <f>IF(AZ108=2,G108,0)</f>
        <v>0</v>
      </c>
      <c r="BC108" s="175">
        <f>IF(AZ108=3,G108,0)</f>
        <v>0</v>
      </c>
      <c r="BD108" s="175">
        <f>IF(AZ108=4,G108,0)</f>
        <v>0</v>
      </c>
      <c r="BE108" s="175">
        <f>IF(AZ108=5,G108,0)</f>
        <v>0</v>
      </c>
      <c r="CA108" s="190">
        <v>8</v>
      </c>
      <c r="CB108" s="190">
        <v>0</v>
      </c>
    </row>
    <row r="109" spans="1:80" ht="22.5" x14ac:dyDescent="0.2">
      <c r="A109" s="199"/>
      <c r="B109" s="207"/>
      <c r="C109" s="366" t="s">
        <v>251</v>
      </c>
      <c r="D109" s="367"/>
      <c r="E109" s="367"/>
      <c r="F109" s="367"/>
      <c r="G109" s="368"/>
      <c r="I109" s="205"/>
      <c r="K109" s="205"/>
      <c r="L109" s="206" t="s">
        <v>251</v>
      </c>
      <c r="O109" s="190">
        <v>3</v>
      </c>
    </row>
    <row r="110" spans="1:80" x14ac:dyDescent="0.2">
      <c r="A110" s="191">
        <v>35</v>
      </c>
      <c r="B110" s="192" t="s">
        <v>252</v>
      </c>
      <c r="C110" s="193" t="s">
        <v>253</v>
      </c>
      <c r="D110" s="194" t="s">
        <v>206</v>
      </c>
      <c r="E110" s="195">
        <v>2.1</v>
      </c>
      <c r="F110" s="195"/>
      <c r="G110" s="196">
        <f>E110*F110</f>
        <v>0</v>
      </c>
      <c r="H110" s="197">
        <v>0</v>
      </c>
      <c r="I110" s="198">
        <f>E110*H110</f>
        <v>0</v>
      </c>
      <c r="J110" s="197"/>
      <c r="K110" s="198">
        <f>E110*J110</f>
        <v>0</v>
      </c>
      <c r="O110" s="190">
        <v>2</v>
      </c>
      <c r="AZ110" s="175">
        <v>1</v>
      </c>
      <c r="BA110" s="175">
        <f>IF(AZ110=1,G110,0)</f>
        <v>0</v>
      </c>
      <c r="BB110" s="175">
        <f>IF(AZ110=2,G110,0)</f>
        <v>0</v>
      </c>
      <c r="BC110" s="175">
        <f>IF(AZ110=3,G110,0)</f>
        <v>0</v>
      </c>
      <c r="BD110" s="175">
        <f>IF(AZ110=4,G110,0)</f>
        <v>0</v>
      </c>
      <c r="BE110" s="175">
        <f>IF(AZ110=5,G110,0)</f>
        <v>0</v>
      </c>
      <c r="CA110" s="190">
        <v>8</v>
      </c>
      <c r="CB110" s="190">
        <v>0</v>
      </c>
    </row>
    <row r="111" spans="1:80" x14ac:dyDescent="0.2">
      <c r="A111" s="306">
        <v>36</v>
      </c>
      <c r="B111" s="307" t="s">
        <v>254</v>
      </c>
      <c r="C111" s="308" t="s">
        <v>255</v>
      </c>
      <c r="D111" s="309" t="s">
        <v>206</v>
      </c>
      <c r="E111" s="310">
        <v>2.1</v>
      </c>
      <c r="F111" s="310"/>
      <c r="G111" s="311">
        <f>E111*F111</f>
        <v>0</v>
      </c>
      <c r="H111" s="197">
        <v>0</v>
      </c>
      <c r="I111" s="198">
        <f>E111*H111</f>
        <v>0</v>
      </c>
      <c r="J111" s="197"/>
      <c r="K111" s="198">
        <f>E111*J111</f>
        <v>0</v>
      </c>
      <c r="O111" s="190">
        <v>2</v>
      </c>
      <c r="AZ111" s="175">
        <v>1</v>
      </c>
      <c r="BA111" s="175">
        <f>IF(AZ111=1,G111,0)</f>
        <v>0</v>
      </c>
      <c r="BB111" s="175">
        <f>IF(AZ111=2,G111,0)</f>
        <v>0</v>
      </c>
      <c r="BC111" s="175">
        <f>IF(AZ111=3,G111,0)</f>
        <v>0</v>
      </c>
      <c r="BD111" s="175">
        <f>IF(AZ111=4,G111,0)</f>
        <v>0</v>
      </c>
      <c r="BE111" s="175">
        <f>IF(AZ111=5,G111,0)</f>
        <v>0</v>
      </c>
      <c r="CA111" s="190">
        <v>8</v>
      </c>
      <c r="CB111" s="190">
        <v>0</v>
      </c>
    </row>
    <row r="112" spans="1:80" x14ac:dyDescent="0.2">
      <c r="A112" s="191">
        <v>37</v>
      </c>
      <c r="B112" s="192" t="s">
        <v>256</v>
      </c>
      <c r="C112" s="193" t="s">
        <v>257</v>
      </c>
      <c r="D112" s="194" t="s">
        <v>206</v>
      </c>
      <c r="E112" s="195">
        <v>2.1</v>
      </c>
      <c r="F112" s="195"/>
      <c r="G112" s="196">
        <f>E112*F112</f>
        <v>0</v>
      </c>
      <c r="H112" s="197">
        <v>0</v>
      </c>
      <c r="I112" s="198">
        <f>E112*H112</f>
        <v>0</v>
      </c>
      <c r="J112" s="197"/>
      <c r="K112" s="198">
        <f>E112*J112</f>
        <v>0</v>
      </c>
      <c r="O112" s="190">
        <v>2</v>
      </c>
      <c r="AZ112" s="175">
        <v>1</v>
      </c>
      <c r="BA112" s="175">
        <f>IF(AZ112=1,G112,0)</f>
        <v>0</v>
      </c>
      <c r="BB112" s="175">
        <f>IF(AZ112=2,G112,0)</f>
        <v>0</v>
      </c>
      <c r="BC112" s="175">
        <f>IF(AZ112=3,G112,0)</f>
        <v>0</v>
      </c>
      <c r="BD112" s="175">
        <f>IF(AZ112=4,G112,0)</f>
        <v>0</v>
      </c>
      <c r="BE112" s="175">
        <f>IF(AZ112=5,G112,0)</f>
        <v>0</v>
      </c>
      <c r="CA112" s="190">
        <v>8</v>
      </c>
      <c r="CB112" s="190">
        <v>0</v>
      </c>
    </row>
    <row r="113" spans="1:80" x14ac:dyDescent="0.2">
      <c r="A113" s="191">
        <v>38</v>
      </c>
      <c r="B113" s="192" t="s">
        <v>258</v>
      </c>
      <c r="C113" s="193" t="s">
        <v>259</v>
      </c>
      <c r="D113" s="194" t="s">
        <v>206</v>
      </c>
      <c r="E113" s="195">
        <v>29.4</v>
      </c>
      <c r="F113" s="195"/>
      <c r="G113" s="196">
        <f>E113*F113</f>
        <v>0</v>
      </c>
      <c r="H113" s="197">
        <v>0</v>
      </c>
      <c r="I113" s="198">
        <f>E113*H113</f>
        <v>0</v>
      </c>
      <c r="J113" s="197"/>
      <c r="K113" s="198">
        <f>E113*J113</f>
        <v>0</v>
      </c>
      <c r="O113" s="190">
        <v>2</v>
      </c>
      <c r="AZ113" s="175">
        <v>1</v>
      </c>
      <c r="BA113" s="175">
        <f>IF(AZ113=1,G113,0)</f>
        <v>0</v>
      </c>
      <c r="BB113" s="175">
        <f>IF(AZ113=2,G113,0)</f>
        <v>0</v>
      </c>
      <c r="BC113" s="175">
        <f>IF(AZ113=3,G113,0)</f>
        <v>0</v>
      </c>
      <c r="BD113" s="175">
        <f>IF(AZ113=4,G113,0)</f>
        <v>0</v>
      </c>
      <c r="BE113" s="175">
        <f>IF(AZ113=5,G113,0)</f>
        <v>0</v>
      </c>
      <c r="CA113" s="190">
        <v>8</v>
      </c>
      <c r="CB113" s="190">
        <v>0</v>
      </c>
    </row>
    <row r="114" spans="1:80" x14ac:dyDescent="0.2">
      <c r="A114" s="199"/>
      <c r="B114" s="207"/>
      <c r="C114" s="366" t="s">
        <v>260</v>
      </c>
      <c r="D114" s="367"/>
      <c r="E114" s="367"/>
      <c r="F114" s="367"/>
      <c r="G114" s="368"/>
      <c r="I114" s="205"/>
      <c r="K114" s="205"/>
      <c r="L114" s="206" t="s">
        <v>260</v>
      </c>
      <c r="O114" s="190">
        <v>3</v>
      </c>
    </row>
    <row r="115" spans="1:80" x14ac:dyDescent="0.2">
      <c r="A115" s="191">
        <v>39</v>
      </c>
      <c r="B115" s="192" t="s">
        <v>261</v>
      </c>
      <c r="C115" s="193" t="s">
        <v>262</v>
      </c>
      <c r="D115" s="194" t="s">
        <v>206</v>
      </c>
      <c r="E115" s="195">
        <v>2.1</v>
      </c>
      <c r="F115" s="195"/>
      <c r="G115" s="196">
        <f>E115*F115</f>
        <v>0</v>
      </c>
      <c r="H115" s="197">
        <v>0</v>
      </c>
      <c r="I115" s="198">
        <f>E115*H115</f>
        <v>0</v>
      </c>
      <c r="J115" s="197"/>
      <c r="K115" s="198">
        <f>E115*J115</f>
        <v>0</v>
      </c>
      <c r="O115" s="190">
        <v>2</v>
      </c>
      <c r="AZ115" s="175">
        <v>1</v>
      </c>
      <c r="BA115" s="175">
        <f>IF(AZ115=1,G115,0)</f>
        <v>0</v>
      </c>
      <c r="BB115" s="175">
        <f>IF(AZ115=2,G115,0)</f>
        <v>0</v>
      </c>
      <c r="BC115" s="175">
        <f>IF(AZ115=3,G115,0)</f>
        <v>0</v>
      </c>
      <c r="BD115" s="175">
        <f>IF(AZ115=4,G115,0)</f>
        <v>0</v>
      </c>
      <c r="BE115" s="175">
        <f>IF(AZ115=5,G115,0)</f>
        <v>0</v>
      </c>
      <c r="CA115" s="190">
        <v>8</v>
      </c>
      <c r="CB115" s="190">
        <v>0</v>
      </c>
    </row>
    <row r="116" spans="1:80" x14ac:dyDescent="0.2">
      <c r="A116" s="191">
        <v>40</v>
      </c>
      <c r="B116" s="192" t="s">
        <v>263</v>
      </c>
      <c r="C116" s="193" t="s">
        <v>264</v>
      </c>
      <c r="D116" s="194" t="s">
        <v>206</v>
      </c>
      <c r="E116" s="195">
        <v>2.1</v>
      </c>
      <c r="F116" s="195"/>
      <c r="G116" s="196">
        <f>E116*F116</f>
        <v>0</v>
      </c>
      <c r="H116" s="197">
        <v>0</v>
      </c>
      <c r="I116" s="198">
        <f>E116*H116</f>
        <v>0</v>
      </c>
      <c r="J116" s="197"/>
      <c r="K116" s="198">
        <f>E116*J116</f>
        <v>0</v>
      </c>
      <c r="O116" s="190">
        <v>2</v>
      </c>
      <c r="AZ116" s="175">
        <v>1</v>
      </c>
      <c r="BA116" s="175">
        <f>IF(AZ116=1,G116,0)</f>
        <v>0</v>
      </c>
      <c r="BB116" s="175">
        <f>IF(AZ116=2,G116,0)</f>
        <v>0</v>
      </c>
      <c r="BC116" s="175">
        <f>IF(AZ116=3,G116,0)</f>
        <v>0</v>
      </c>
      <c r="BD116" s="175">
        <f>IF(AZ116=4,G116,0)</f>
        <v>0</v>
      </c>
      <c r="BE116" s="175">
        <f>IF(AZ116=5,G116,0)</f>
        <v>0</v>
      </c>
      <c r="CA116" s="190">
        <v>8</v>
      </c>
      <c r="CB116" s="190">
        <v>0</v>
      </c>
    </row>
    <row r="117" spans="1:80" x14ac:dyDescent="0.2">
      <c r="A117" s="208"/>
      <c r="B117" s="209" t="s">
        <v>22</v>
      </c>
      <c r="C117" s="210" t="s">
        <v>265</v>
      </c>
      <c r="D117" s="211"/>
      <c r="E117" s="212"/>
      <c r="F117" s="213"/>
      <c r="G117" s="214">
        <f>SUM(G107:G116)</f>
        <v>0</v>
      </c>
      <c r="H117" s="215"/>
      <c r="I117" s="216">
        <f>SUM(I107:I116)</f>
        <v>0</v>
      </c>
      <c r="J117" s="215"/>
      <c r="K117" s="216">
        <f>SUM(K107:K116)</f>
        <v>0</v>
      </c>
      <c r="O117" s="190">
        <v>4</v>
      </c>
      <c r="BA117" s="217">
        <f>SUM(BA107:BA116)</f>
        <v>0</v>
      </c>
      <c r="BB117" s="217">
        <f>SUM(BB107:BB116)</f>
        <v>0</v>
      </c>
      <c r="BC117" s="217">
        <f>SUM(BC107:BC116)</f>
        <v>0</v>
      </c>
      <c r="BD117" s="217">
        <f>SUM(BD107:BD116)</f>
        <v>0</v>
      </c>
      <c r="BE117" s="217">
        <f>SUM(BE107:BE116)</f>
        <v>0</v>
      </c>
    </row>
    <row r="118" spans="1:80" x14ac:dyDescent="0.2">
      <c r="A118" s="182" t="s">
        <v>21</v>
      </c>
      <c r="B118" s="183" t="s">
        <v>266</v>
      </c>
      <c r="C118" s="184" t="s">
        <v>267</v>
      </c>
      <c r="D118" s="185"/>
      <c r="E118" s="186"/>
      <c r="F118" s="186"/>
      <c r="G118" s="187"/>
      <c r="H118" s="188"/>
      <c r="I118" s="189"/>
      <c r="J118" s="188"/>
      <c r="K118" s="189"/>
      <c r="O118" s="190">
        <v>1</v>
      </c>
    </row>
    <row r="119" spans="1:80" ht="22.5" x14ac:dyDescent="0.2">
      <c r="A119" s="191">
        <v>41</v>
      </c>
      <c r="B119" s="192" t="s">
        <v>268</v>
      </c>
      <c r="C119" s="193" t="s">
        <v>269</v>
      </c>
      <c r="D119" s="194" t="s">
        <v>165</v>
      </c>
      <c r="E119" s="195">
        <v>17.325900000000001</v>
      </c>
      <c r="F119" s="195"/>
      <c r="G119" s="196">
        <f>E119*F119</f>
        <v>0</v>
      </c>
      <c r="H119" s="197">
        <v>4.0000000000000002E-4</v>
      </c>
      <c r="I119" s="198">
        <f>E119*H119</f>
        <v>6.9303600000000009E-3</v>
      </c>
      <c r="J119" s="197"/>
      <c r="K119" s="198">
        <f>E119*J119</f>
        <v>0</v>
      </c>
      <c r="O119" s="190">
        <v>2</v>
      </c>
      <c r="AZ119" s="175">
        <v>2</v>
      </c>
      <c r="BA119" s="175">
        <f>IF(AZ119=1,G119,0)</f>
        <v>0</v>
      </c>
      <c r="BB119" s="175">
        <f>IF(AZ119=2,G119,0)</f>
        <v>0</v>
      </c>
      <c r="BC119" s="175">
        <f>IF(AZ119=3,G119,0)</f>
        <v>0</v>
      </c>
      <c r="BD119" s="175">
        <f>IF(AZ119=4,G119,0)</f>
        <v>0</v>
      </c>
      <c r="BE119" s="175">
        <f>IF(AZ119=5,G119,0)</f>
        <v>0</v>
      </c>
      <c r="CA119" s="190">
        <v>12</v>
      </c>
      <c r="CB119" s="190">
        <v>0</v>
      </c>
    </row>
    <row r="120" spans="1:80" x14ac:dyDescent="0.2">
      <c r="A120" s="199"/>
      <c r="B120" s="200"/>
      <c r="C120" s="364" t="s">
        <v>270</v>
      </c>
      <c r="D120" s="365"/>
      <c r="E120" s="201">
        <v>16.8232</v>
      </c>
      <c r="F120" s="202"/>
      <c r="G120" s="203"/>
      <c r="H120" s="204"/>
      <c r="I120" s="205"/>
      <c r="K120" s="205"/>
      <c r="M120" s="206" t="s">
        <v>270</v>
      </c>
      <c r="O120" s="190"/>
    </row>
    <row r="121" spans="1:80" x14ac:dyDescent="0.2">
      <c r="A121" s="199"/>
      <c r="B121" s="200"/>
      <c r="C121" s="364" t="s">
        <v>271</v>
      </c>
      <c r="D121" s="365"/>
      <c r="E121" s="201">
        <v>0.50270000000000004</v>
      </c>
      <c r="F121" s="202"/>
      <c r="G121" s="203"/>
      <c r="H121" s="204"/>
      <c r="I121" s="205"/>
      <c r="K121" s="205"/>
      <c r="M121" s="206" t="s">
        <v>271</v>
      </c>
      <c r="O121" s="190"/>
    </row>
    <row r="122" spans="1:80" ht="22.5" x14ac:dyDescent="0.2">
      <c r="A122" s="191">
        <v>42</v>
      </c>
      <c r="B122" s="192" t="s">
        <v>272</v>
      </c>
      <c r="C122" s="193" t="s">
        <v>273</v>
      </c>
      <c r="D122" s="194" t="s">
        <v>165</v>
      </c>
      <c r="E122" s="195">
        <v>34.651800000000001</v>
      </c>
      <c r="F122" s="195"/>
      <c r="G122" s="196">
        <f>E122*F122</f>
        <v>0</v>
      </c>
      <c r="H122" s="197">
        <v>4.0999999999999999E-4</v>
      </c>
      <c r="I122" s="198">
        <f>E122*H122</f>
        <v>1.4207238000000001E-2</v>
      </c>
      <c r="J122" s="197"/>
      <c r="K122" s="198">
        <f>E122*J122</f>
        <v>0</v>
      </c>
      <c r="O122" s="190">
        <v>2</v>
      </c>
      <c r="AZ122" s="175">
        <v>2</v>
      </c>
      <c r="BA122" s="175">
        <f>IF(AZ122=1,G122,0)</f>
        <v>0</v>
      </c>
      <c r="BB122" s="175">
        <f>IF(AZ122=2,G122,0)</f>
        <v>0</v>
      </c>
      <c r="BC122" s="175">
        <f>IF(AZ122=3,G122,0)</f>
        <v>0</v>
      </c>
      <c r="BD122" s="175">
        <f>IF(AZ122=4,G122,0)</f>
        <v>0</v>
      </c>
      <c r="BE122" s="175">
        <f>IF(AZ122=5,G122,0)</f>
        <v>0</v>
      </c>
      <c r="CA122" s="190">
        <v>12</v>
      </c>
      <c r="CB122" s="190">
        <v>0</v>
      </c>
    </row>
    <row r="123" spans="1:80" x14ac:dyDescent="0.2">
      <c r="A123" s="199"/>
      <c r="B123" s="207"/>
      <c r="C123" s="366" t="s">
        <v>274</v>
      </c>
      <c r="D123" s="367"/>
      <c r="E123" s="367"/>
      <c r="F123" s="367"/>
      <c r="G123" s="368"/>
      <c r="I123" s="205"/>
      <c r="K123" s="205"/>
      <c r="L123" s="206" t="s">
        <v>274</v>
      </c>
      <c r="O123" s="190">
        <v>3</v>
      </c>
    </row>
    <row r="124" spans="1:80" x14ac:dyDescent="0.2">
      <c r="A124" s="199"/>
      <c r="B124" s="200"/>
      <c r="C124" s="364" t="s">
        <v>275</v>
      </c>
      <c r="D124" s="365"/>
      <c r="E124" s="201">
        <v>33.646500000000003</v>
      </c>
      <c r="F124" s="202"/>
      <c r="G124" s="203"/>
      <c r="H124" s="204"/>
      <c r="I124" s="205"/>
      <c r="K124" s="205"/>
      <c r="M124" s="206" t="s">
        <v>275</v>
      </c>
      <c r="O124" s="190"/>
    </row>
    <row r="125" spans="1:80" x14ac:dyDescent="0.2">
      <c r="A125" s="199"/>
      <c r="B125" s="200"/>
      <c r="C125" s="364" t="s">
        <v>276</v>
      </c>
      <c r="D125" s="365"/>
      <c r="E125" s="201">
        <v>1.0053000000000001</v>
      </c>
      <c r="F125" s="202"/>
      <c r="G125" s="203"/>
      <c r="H125" s="204"/>
      <c r="I125" s="205"/>
      <c r="K125" s="205"/>
      <c r="M125" s="206" t="s">
        <v>276</v>
      </c>
      <c r="O125" s="190"/>
    </row>
    <row r="126" spans="1:80" x14ac:dyDescent="0.2">
      <c r="A126" s="191">
        <v>43</v>
      </c>
      <c r="B126" s="192" t="s">
        <v>277</v>
      </c>
      <c r="C126" s="193" t="s">
        <v>278</v>
      </c>
      <c r="D126" s="194" t="s">
        <v>206</v>
      </c>
      <c r="E126" s="195">
        <v>2.1137598E-2</v>
      </c>
      <c r="F126" s="195"/>
      <c r="G126" s="196">
        <f>E126*F126</f>
        <v>0</v>
      </c>
      <c r="H126" s="197">
        <v>0</v>
      </c>
      <c r="I126" s="198">
        <f>E126*H126</f>
        <v>0</v>
      </c>
      <c r="J126" s="197"/>
      <c r="K126" s="198">
        <f>E126*J126</f>
        <v>0</v>
      </c>
      <c r="O126" s="190">
        <v>2</v>
      </c>
      <c r="AZ126" s="175">
        <v>2</v>
      </c>
      <c r="BA126" s="175">
        <f>IF(AZ126=1,G126,0)</f>
        <v>0</v>
      </c>
      <c r="BB126" s="175">
        <f>IF(AZ126=2,G126,0)</f>
        <v>0</v>
      </c>
      <c r="BC126" s="175">
        <f>IF(AZ126=3,G126,0)</f>
        <v>0</v>
      </c>
      <c r="BD126" s="175">
        <f>IF(AZ126=4,G126,0)</f>
        <v>0</v>
      </c>
      <c r="BE126" s="175">
        <f>IF(AZ126=5,G126,0)</f>
        <v>0</v>
      </c>
      <c r="CA126" s="190">
        <v>7</v>
      </c>
      <c r="CB126" s="190">
        <v>1001</v>
      </c>
    </row>
    <row r="127" spans="1:80" x14ac:dyDescent="0.2">
      <c r="A127" s="208"/>
      <c r="B127" s="209" t="s">
        <v>22</v>
      </c>
      <c r="C127" s="210" t="s">
        <v>279</v>
      </c>
      <c r="D127" s="211"/>
      <c r="E127" s="212"/>
      <c r="F127" s="213"/>
      <c r="G127" s="214">
        <f>SUM(G118:G126)</f>
        <v>0</v>
      </c>
      <c r="H127" s="215"/>
      <c r="I127" s="216">
        <f>SUM(I118:I126)</f>
        <v>2.1137598E-2</v>
      </c>
      <c r="J127" s="215"/>
      <c r="K127" s="216">
        <f>SUM(K118:K126)</f>
        <v>0</v>
      </c>
      <c r="O127" s="190">
        <v>4</v>
      </c>
      <c r="BA127" s="217">
        <f>SUM(BA118:BA126)</f>
        <v>0</v>
      </c>
      <c r="BB127" s="217">
        <f>SUM(BB118:BB126)</f>
        <v>0</v>
      </c>
      <c r="BC127" s="217">
        <f>SUM(BC118:BC126)</f>
        <v>0</v>
      </c>
      <c r="BD127" s="217">
        <f>SUM(BD118:BD126)</f>
        <v>0</v>
      </c>
      <c r="BE127" s="217">
        <f>SUM(BE118:BE126)</f>
        <v>0</v>
      </c>
    </row>
    <row r="128" spans="1:80" x14ac:dyDescent="0.2">
      <c r="A128" s="182" t="s">
        <v>21</v>
      </c>
      <c r="B128" s="183" t="s">
        <v>280</v>
      </c>
      <c r="C128" s="184" t="s">
        <v>281</v>
      </c>
      <c r="D128" s="185"/>
      <c r="E128" s="186"/>
      <c r="F128" s="186"/>
      <c r="G128" s="187"/>
      <c r="H128" s="188"/>
      <c r="I128" s="189"/>
      <c r="J128" s="188"/>
      <c r="K128" s="189"/>
      <c r="O128" s="190">
        <v>1</v>
      </c>
    </row>
    <row r="129" spans="1:80" ht="33.75" x14ac:dyDescent="0.2">
      <c r="A129" s="191">
        <v>44</v>
      </c>
      <c r="B129" s="192" t="s">
        <v>408</v>
      </c>
      <c r="C129" s="193" t="s">
        <v>410</v>
      </c>
      <c r="D129" s="194" t="s">
        <v>207</v>
      </c>
      <c r="E129" s="195">
        <v>1</v>
      </c>
      <c r="F129" s="195"/>
      <c r="G129" s="196">
        <f>E129*F129</f>
        <v>0</v>
      </c>
      <c r="H129" s="204"/>
      <c r="I129" s="205"/>
      <c r="K129" s="205"/>
      <c r="M129" s="206"/>
      <c r="O129" s="190"/>
    </row>
    <row r="130" spans="1:80" x14ac:dyDescent="0.2">
      <c r="A130" s="199"/>
      <c r="B130" s="207"/>
      <c r="C130" s="366" t="s">
        <v>411</v>
      </c>
      <c r="D130" s="367"/>
      <c r="E130" s="367"/>
      <c r="F130" s="367"/>
      <c r="G130" s="368"/>
      <c r="H130" s="204"/>
      <c r="I130" s="205"/>
      <c r="K130" s="205"/>
      <c r="M130" s="206"/>
      <c r="O130" s="190"/>
    </row>
    <row r="131" spans="1:80" x14ac:dyDescent="0.2">
      <c r="A131" s="199"/>
      <c r="B131" s="200"/>
      <c r="C131" s="364" t="s">
        <v>409</v>
      </c>
      <c r="D131" s="365"/>
      <c r="E131" s="201">
        <v>1</v>
      </c>
      <c r="F131" s="202"/>
      <c r="G131" s="203"/>
      <c r="H131" s="204"/>
      <c r="I131" s="205"/>
      <c r="K131" s="205"/>
      <c r="M131" s="206"/>
      <c r="O131" s="190"/>
    </row>
    <row r="132" spans="1:80" x14ac:dyDescent="0.2">
      <c r="A132" s="191">
        <v>45</v>
      </c>
      <c r="B132" s="192" t="s">
        <v>282</v>
      </c>
      <c r="C132" s="193" t="s">
        <v>283</v>
      </c>
      <c r="D132" s="194" t="s">
        <v>206</v>
      </c>
      <c r="E132" s="195">
        <v>0.03</v>
      </c>
      <c r="F132" s="195"/>
      <c r="G132" s="196">
        <f>E132*F132</f>
        <v>0</v>
      </c>
      <c r="H132" s="197">
        <v>0</v>
      </c>
      <c r="I132" s="198">
        <f>E132*H132</f>
        <v>0</v>
      </c>
      <c r="J132" s="197"/>
      <c r="K132" s="198">
        <f>E132*J132</f>
        <v>0</v>
      </c>
      <c r="O132" s="190">
        <v>2</v>
      </c>
      <c r="AZ132" s="175">
        <v>2</v>
      </c>
      <c r="BA132" s="175">
        <f>IF(AZ132=1,G132,0)</f>
        <v>0</v>
      </c>
      <c r="BB132" s="175">
        <f>IF(AZ132=2,G132,0)</f>
        <v>0</v>
      </c>
      <c r="BC132" s="175">
        <f>IF(AZ132=3,G132,0)</f>
        <v>0</v>
      </c>
      <c r="BD132" s="175">
        <f>IF(AZ132=4,G132,0)</f>
        <v>0</v>
      </c>
      <c r="BE132" s="175">
        <f>IF(AZ132=5,G132,0)</f>
        <v>0</v>
      </c>
      <c r="CA132" s="190">
        <v>7</v>
      </c>
      <c r="CB132" s="190">
        <v>1001</v>
      </c>
    </row>
    <row r="133" spans="1:80" x14ac:dyDescent="0.2">
      <c r="A133" s="208"/>
      <c r="B133" s="209" t="s">
        <v>22</v>
      </c>
      <c r="C133" s="210" t="s">
        <v>284</v>
      </c>
      <c r="D133" s="211"/>
      <c r="E133" s="212"/>
      <c r="F133" s="213"/>
      <c r="G133" s="214">
        <f>SUM(G128:G132)</f>
        <v>0</v>
      </c>
      <c r="H133" s="215"/>
      <c r="I133" s="216">
        <f>SUM(I128:I132)</f>
        <v>0</v>
      </c>
      <c r="J133" s="215"/>
      <c r="K133" s="216">
        <f>SUM(K128:K132)</f>
        <v>0</v>
      </c>
      <c r="O133" s="190">
        <v>4</v>
      </c>
      <c r="BA133" s="217">
        <f>SUM(BA128:BA132)</f>
        <v>0</v>
      </c>
      <c r="BB133" s="217">
        <f>SUM(BB128:BB132)</f>
        <v>0</v>
      </c>
      <c r="BC133" s="217">
        <f>SUM(BC128:BC132)</f>
        <v>0</v>
      </c>
      <c r="BD133" s="217">
        <f>SUM(BD128:BD132)</f>
        <v>0</v>
      </c>
      <c r="BE133" s="217">
        <f>SUM(BE128:BE132)</f>
        <v>0</v>
      </c>
    </row>
    <row r="134" spans="1:80" x14ac:dyDescent="0.2">
      <c r="A134" s="182" t="s">
        <v>21</v>
      </c>
      <c r="B134" s="183"/>
      <c r="C134" s="184" t="s">
        <v>589</v>
      </c>
      <c r="D134" s="185"/>
      <c r="E134" s="186"/>
      <c r="F134" s="186"/>
      <c r="G134" s="187"/>
    </row>
    <row r="135" spans="1:80" ht="22.5" x14ac:dyDescent="0.2">
      <c r="A135" s="191">
        <v>46</v>
      </c>
      <c r="B135" s="192"/>
      <c r="C135" s="193" t="s">
        <v>590</v>
      </c>
      <c r="D135" s="194" t="s">
        <v>591</v>
      </c>
      <c r="E135" s="195">
        <v>1</v>
      </c>
      <c r="F135" s="195"/>
      <c r="G135" s="196">
        <f t="shared" ref="G135:G140" si="0">E135*F135</f>
        <v>0</v>
      </c>
    </row>
    <row r="136" spans="1:80" x14ac:dyDescent="0.2">
      <c r="A136" s="306">
        <v>47</v>
      </c>
      <c r="B136" s="307"/>
      <c r="C136" s="308" t="s">
        <v>592</v>
      </c>
      <c r="D136" s="309" t="s">
        <v>165</v>
      </c>
      <c r="E136" s="310">
        <v>310</v>
      </c>
      <c r="F136" s="310"/>
      <c r="G136" s="311">
        <f t="shared" si="0"/>
        <v>0</v>
      </c>
    </row>
    <row r="137" spans="1:80" ht="22.5" x14ac:dyDescent="0.2">
      <c r="A137" s="191">
        <v>48</v>
      </c>
      <c r="B137" s="192"/>
      <c r="C137" s="193" t="s">
        <v>593</v>
      </c>
      <c r="D137" s="194" t="s">
        <v>165</v>
      </c>
      <c r="E137" s="195">
        <f>E136</f>
        <v>310</v>
      </c>
      <c r="F137" s="195"/>
      <c r="G137" s="196">
        <f t="shared" si="0"/>
        <v>0</v>
      </c>
    </row>
    <row r="138" spans="1:80" x14ac:dyDescent="0.2">
      <c r="A138" s="191">
        <v>49</v>
      </c>
      <c r="B138" s="192"/>
      <c r="C138" s="193" t="s">
        <v>594</v>
      </c>
      <c r="D138" s="194" t="s">
        <v>165</v>
      </c>
      <c r="E138" s="195">
        <f>E136*0.1</f>
        <v>31</v>
      </c>
      <c r="F138" s="195"/>
      <c r="G138" s="196">
        <f t="shared" si="0"/>
        <v>0</v>
      </c>
    </row>
    <row r="139" spans="1:80" ht="22.5" x14ac:dyDescent="0.2">
      <c r="A139" s="306">
        <v>50</v>
      </c>
      <c r="B139" s="307"/>
      <c r="C139" s="308" t="s">
        <v>595</v>
      </c>
      <c r="D139" s="309" t="s">
        <v>165</v>
      </c>
      <c r="E139" s="310">
        <f>E136*0.1</f>
        <v>31</v>
      </c>
      <c r="F139" s="310"/>
      <c r="G139" s="311">
        <f t="shared" si="0"/>
        <v>0</v>
      </c>
    </row>
    <row r="140" spans="1:80" x14ac:dyDescent="0.2">
      <c r="A140" s="191">
        <v>51</v>
      </c>
      <c r="B140" s="192"/>
      <c r="C140" s="193" t="s">
        <v>596</v>
      </c>
      <c r="D140" s="194" t="s">
        <v>165</v>
      </c>
      <c r="E140" s="195">
        <f>E136</f>
        <v>310</v>
      </c>
      <c r="F140" s="195"/>
      <c r="G140" s="196">
        <f t="shared" si="0"/>
        <v>0</v>
      </c>
    </row>
    <row r="141" spans="1:80" x14ac:dyDescent="0.2">
      <c r="A141" s="104"/>
      <c r="B141" s="105"/>
      <c r="C141" s="106"/>
      <c r="D141" s="107"/>
      <c r="E141" s="107"/>
      <c r="F141" s="107"/>
      <c r="G141" s="108"/>
    </row>
    <row r="142" spans="1:80" x14ac:dyDescent="0.2">
      <c r="A142" s="208"/>
      <c r="B142" s="209" t="s">
        <v>22</v>
      </c>
      <c r="C142" s="210" t="s">
        <v>589</v>
      </c>
      <c r="D142" s="211"/>
      <c r="E142" s="212"/>
      <c r="F142" s="213"/>
      <c r="G142" s="214">
        <f>SUM(G135:K141)</f>
        <v>0</v>
      </c>
    </row>
    <row r="143" spans="1:80" x14ac:dyDescent="0.2">
      <c r="A143" s="104"/>
      <c r="B143" s="105"/>
      <c r="C143" s="106"/>
      <c r="D143" s="107"/>
      <c r="E143" s="107"/>
      <c r="F143" s="107"/>
      <c r="G143" s="108"/>
    </row>
    <row r="144" spans="1:80" x14ac:dyDescent="0.2">
      <c r="A144" s="109"/>
      <c r="B144" s="110" t="s">
        <v>22</v>
      </c>
      <c r="C144" s="111" t="s">
        <v>105</v>
      </c>
      <c r="D144" s="112"/>
      <c r="E144" s="113"/>
      <c r="F144" s="114"/>
      <c r="G144" s="115">
        <f>SUM(G133,G127,G117,G106,G103,G98,G93,G89,G83,G79+G142)</f>
        <v>0</v>
      </c>
    </row>
    <row r="145" spans="5:5" x14ac:dyDescent="0.2">
      <c r="E145" s="175"/>
    </row>
    <row r="146" spans="5:5" x14ac:dyDescent="0.2">
      <c r="E146" s="175"/>
    </row>
    <row r="147" spans="5:5" x14ac:dyDescent="0.2">
      <c r="E147" s="175"/>
    </row>
    <row r="148" spans="5:5" x14ac:dyDescent="0.2">
      <c r="E148" s="175"/>
    </row>
    <row r="149" spans="5:5" x14ac:dyDescent="0.2">
      <c r="E149" s="175"/>
    </row>
    <row r="150" spans="5:5" x14ac:dyDescent="0.2">
      <c r="E150" s="175"/>
    </row>
    <row r="151" spans="5:5" x14ac:dyDescent="0.2">
      <c r="E151" s="175"/>
    </row>
    <row r="152" spans="5:5" x14ac:dyDescent="0.2">
      <c r="E152" s="175"/>
    </row>
    <row r="153" spans="5:5" x14ac:dyDescent="0.2">
      <c r="E153" s="175"/>
    </row>
    <row r="154" spans="5:5" x14ac:dyDescent="0.2">
      <c r="E154" s="175"/>
    </row>
    <row r="155" spans="5:5" x14ac:dyDescent="0.2">
      <c r="E155" s="175"/>
    </row>
    <row r="156" spans="5:5" x14ac:dyDescent="0.2">
      <c r="E156" s="175"/>
    </row>
    <row r="157" spans="5:5" x14ac:dyDescent="0.2">
      <c r="E157" s="175"/>
    </row>
    <row r="158" spans="5:5" x14ac:dyDescent="0.2">
      <c r="E158" s="175"/>
    </row>
    <row r="159" spans="5:5" x14ac:dyDescent="0.2">
      <c r="E159" s="175"/>
    </row>
    <row r="160" spans="5:5" x14ac:dyDescent="0.2">
      <c r="E160" s="175"/>
    </row>
    <row r="161" spans="5:5" x14ac:dyDescent="0.2">
      <c r="E161" s="175"/>
    </row>
    <row r="162" spans="5:5" x14ac:dyDescent="0.2">
      <c r="E162" s="175"/>
    </row>
    <row r="163" spans="5:5" x14ac:dyDescent="0.2">
      <c r="E163" s="175"/>
    </row>
    <row r="164" spans="5:5" x14ac:dyDescent="0.2">
      <c r="E164" s="175"/>
    </row>
    <row r="165" spans="5:5" x14ac:dyDescent="0.2">
      <c r="E165" s="175"/>
    </row>
    <row r="166" spans="5:5" x14ac:dyDescent="0.2">
      <c r="E166" s="175"/>
    </row>
    <row r="167" spans="5:5" x14ac:dyDescent="0.2">
      <c r="E167" s="175"/>
    </row>
    <row r="168" spans="5:5" x14ac:dyDescent="0.2">
      <c r="E168" s="175"/>
    </row>
    <row r="169" spans="5:5" x14ac:dyDescent="0.2">
      <c r="E169" s="175"/>
    </row>
    <row r="170" spans="5:5" x14ac:dyDescent="0.2">
      <c r="E170" s="175"/>
    </row>
    <row r="171" spans="5:5" x14ac:dyDescent="0.2">
      <c r="E171" s="175"/>
    </row>
    <row r="172" spans="5:5" x14ac:dyDescent="0.2">
      <c r="E172" s="175"/>
    </row>
    <row r="173" spans="5:5" x14ac:dyDescent="0.2">
      <c r="E173" s="175"/>
    </row>
    <row r="174" spans="5:5" x14ac:dyDescent="0.2">
      <c r="E174" s="175"/>
    </row>
    <row r="175" spans="5:5" x14ac:dyDescent="0.2">
      <c r="E175" s="175"/>
    </row>
    <row r="176" spans="5:5" x14ac:dyDescent="0.2">
      <c r="E176" s="175"/>
    </row>
    <row r="177" spans="5:5" x14ac:dyDescent="0.2">
      <c r="E177" s="175"/>
    </row>
    <row r="178" spans="5:5" x14ac:dyDescent="0.2">
      <c r="E178" s="175"/>
    </row>
    <row r="179" spans="5:5" x14ac:dyDescent="0.2">
      <c r="E179" s="175"/>
    </row>
    <row r="180" spans="5:5" x14ac:dyDescent="0.2">
      <c r="E180" s="175"/>
    </row>
    <row r="181" spans="5:5" x14ac:dyDescent="0.2">
      <c r="E181" s="175"/>
    </row>
    <row r="182" spans="5:5" x14ac:dyDescent="0.2">
      <c r="E182" s="175"/>
    </row>
    <row r="183" spans="5:5" x14ac:dyDescent="0.2">
      <c r="E183" s="175"/>
    </row>
    <row r="184" spans="5:5" x14ac:dyDescent="0.2">
      <c r="E184" s="175"/>
    </row>
    <row r="185" spans="5:5" x14ac:dyDescent="0.2">
      <c r="E185" s="175"/>
    </row>
    <row r="186" spans="5:5" x14ac:dyDescent="0.2">
      <c r="E186" s="175"/>
    </row>
    <row r="187" spans="5:5" x14ac:dyDescent="0.2">
      <c r="E187" s="175"/>
    </row>
    <row r="188" spans="5:5" x14ac:dyDescent="0.2">
      <c r="E188" s="175"/>
    </row>
    <row r="189" spans="5:5" x14ac:dyDescent="0.2">
      <c r="E189" s="175"/>
    </row>
    <row r="190" spans="5:5" x14ac:dyDescent="0.2">
      <c r="E190" s="175"/>
    </row>
    <row r="191" spans="5:5" x14ac:dyDescent="0.2">
      <c r="E191" s="175"/>
    </row>
    <row r="192" spans="5:5" x14ac:dyDescent="0.2">
      <c r="E192" s="175"/>
    </row>
    <row r="193" spans="1:7" x14ac:dyDescent="0.2">
      <c r="E193" s="175"/>
    </row>
    <row r="194" spans="1:7" x14ac:dyDescent="0.2">
      <c r="E194" s="175"/>
    </row>
    <row r="195" spans="1:7" x14ac:dyDescent="0.2">
      <c r="E195" s="175"/>
    </row>
    <row r="196" spans="1:7" x14ac:dyDescent="0.2">
      <c r="E196" s="175"/>
    </row>
    <row r="197" spans="1:7" x14ac:dyDescent="0.2">
      <c r="E197" s="175"/>
    </row>
    <row r="198" spans="1:7" x14ac:dyDescent="0.2">
      <c r="E198" s="175"/>
    </row>
    <row r="199" spans="1:7" x14ac:dyDescent="0.2">
      <c r="E199" s="175"/>
    </row>
    <row r="200" spans="1:7" x14ac:dyDescent="0.2">
      <c r="E200" s="175"/>
    </row>
    <row r="201" spans="1:7" x14ac:dyDescent="0.2">
      <c r="A201" s="218"/>
      <c r="B201" s="218"/>
    </row>
    <row r="202" spans="1:7" x14ac:dyDescent="0.2">
      <c r="C202" s="219"/>
      <c r="D202" s="219"/>
      <c r="E202" s="220"/>
      <c r="F202" s="219"/>
      <c r="G202" s="221"/>
    </row>
    <row r="203" spans="1:7" x14ac:dyDescent="0.2">
      <c r="A203" s="218"/>
      <c r="B203" s="218"/>
    </row>
  </sheetData>
  <mergeCells count="66">
    <mergeCell ref="A2:B2"/>
    <mergeCell ref="A3:B3"/>
    <mergeCell ref="E3:G3"/>
    <mergeCell ref="C8:D8"/>
    <mergeCell ref="C10:D10"/>
    <mergeCell ref="C130:G130"/>
    <mergeCell ref="C131:D131"/>
    <mergeCell ref="C21:G21"/>
    <mergeCell ref="C23:G23"/>
    <mergeCell ref="C24:D24"/>
    <mergeCell ref="C25:D25"/>
    <mergeCell ref="C27:G27"/>
    <mergeCell ref="C28:G28"/>
    <mergeCell ref="C44:D44"/>
    <mergeCell ref="C46:D46"/>
    <mergeCell ref="C57:D57"/>
    <mergeCell ref="C59:G59"/>
    <mergeCell ref="C60:G60"/>
    <mergeCell ref="C62:D62"/>
    <mergeCell ref="C64:G64"/>
    <mergeCell ref="C66:G66"/>
    <mergeCell ref="C12:D12"/>
    <mergeCell ref="C14:G14"/>
    <mergeCell ref="C15:G15"/>
    <mergeCell ref="C16:D16"/>
    <mergeCell ref="C18:G18"/>
    <mergeCell ref="C19:D19"/>
    <mergeCell ref="C38:G38"/>
    <mergeCell ref="C39:G39"/>
    <mergeCell ref="C41:G41"/>
    <mergeCell ref="C43:D43"/>
    <mergeCell ref="C30:G30"/>
    <mergeCell ref="C31:D31"/>
    <mergeCell ref="C32:D32"/>
    <mergeCell ref="C34:G34"/>
    <mergeCell ref="C35:D35"/>
    <mergeCell ref="C37:G37"/>
    <mergeCell ref="C48:G48"/>
    <mergeCell ref="C50:D50"/>
    <mergeCell ref="C52:G52"/>
    <mergeCell ref="C54:G54"/>
    <mergeCell ref="C55:D55"/>
    <mergeCell ref="C56:D56"/>
    <mergeCell ref="C78:G78"/>
    <mergeCell ref="C68:G68"/>
    <mergeCell ref="C70:D70"/>
    <mergeCell ref="C72:D72"/>
    <mergeCell ref="C74:G74"/>
    <mergeCell ref="C75:G75"/>
    <mergeCell ref="C77:G77"/>
    <mergeCell ref="C82:D82"/>
    <mergeCell ref="C87:D87"/>
    <mergeCell ref="C86:G86"/>
    <mergeCell ref="C97:D97"/>
    <mergeCell ref="C88:D88"/>
    <mergeCell ref="C92:D92"/>
    <mergeCell ref="C96:D96"/>
    <mergeCell ref="C125:D125"/>
    <mergeCell ref="C101:G101"/>
    <mergeCell ref="C102:D102"/>
    <mergeCell ref="C109:G109"/>
    <mergeCell ref="C114:G114"/>
    <mergeCell ref="C120:D120"/>
    <mergeCell ref="C121:D121"/>
    <mergeCell ref="C123:G123"/>
    <mergeCell ref="C124:D124"/>
  </mergeCells>
  <printOptions gridLinesSet="0"/>
  <pageMargins left="0.59055118110236227" right="0.59055118110236227" top="0.59055118110236227" bottom="0.98425196850393704" header="0.19685039370078741" footer="0.51181102362204722"/>
  <pageSetup paperSize="9" orientation="portrait" r:id="rId1"/>
  <headerFooter alignWithMargins="0">
    <oddFooter>&amp;L&amp;"Arial,Obyčejné"&amp;8Vodojem Mikulovice, výměna strojního zařízení&amp;R&amp;"Arial,Obyčejné"&amp;8Str. &amp;P/24</oddFooter>
  </headerFooter>
  <ignoredErrors>
    <ignoredError sqref="B6:B79 B84:B86 B80:B83 B87 B88:B93 B96 B97 B98:B127 B94:B95 B128 B129:B13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11</vt:i4>
      </vt:variant>
    </vt:vector>
  </HeadingPairs>
  <TitlesOfParts>
    <vt:vector size="15" baseType="lpstr">
      <vt:lpstr>Stavba</vt:lpstr>
      <vt:lpstr>00</vt:lpstr>
      <vt:lpstr>PS 01</vt:lpstr>
      <vt:lpstr>SO 01</vt:lpstr>
      <vt:lpstr>Stavba!CisloStavby</vt:lpstr>
      <vt:lpstr>Stavba!NazevStavby</vt:lpstr>
      <vt:lpstr>'00'!Názvy_tisku</vt:lpstr>
      <vt:lpstr>'PS 01'!Názvy_tisku</vt:lpstr>
      <vt:lpstr>'SO 01'!Názvy_tisku</vt:lpstr>
      <vt:lpstr>'00'!Oblast_tisku</vt:lpstr>
      <vt:lpstr>'PS 01'!Oblast_tisku</vt:lpstr>
      <vt:lpstr>'SO 01'!Oblast_tisku</vt:lpstr>
      <vt:lpstr>Stavba!Oblast_tisku</vt:lpstr>
      <vt:lpstr>Stavba!SazbaDPH1</vt:lpstr>
      <vt:lpstr>Stavba!SazbaDPH2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 eko</dc:creator>
  <cp:lastModifiedBy>Jehlíčka David</cp:lastModifiedBy>
  <cp:lastPrinted>2024-01-26T15:22:09Z</cp:lastPrinted>
  <dcterms:created xsi:type="dcterms:W3CDTF">2019-03-14T13:42:33Z</dcterms:created>
  <dcterms:modified xsi:type="dcterms:W3CDTF">2024-01-29T06:35:38Z</dcterms:modified>
</cp:coreProperties>
</file>